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IO_410_Pripojka_vodovodu\"/>
    </mc:Choice>
  </mc:AlternateContent>
  <xr:revisionPtr revIDLastSave="0" documentId="13_ncr:1_{223BBA35-4D04-4BF0-AB52-1309C1955918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410 IO 41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410 IO 410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410 IO 410 Pol'!$A$1:$X$170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G42" i="1"/>
  <c r="F42" i="1"/>
  <c r="G41" i="1"/>
  <c r="F41" i="1"/>
  <c r="G39" i="1"/>
  <c r="F39" i="1"/>
  <c r="G169" i="12"/>
  <c r="BA160" i="12"/>
  <c r="BA158" i="12"/>
  <c r="BA156" i="12"/>
  <c r="BA93" i="12"/>
  <c r="BA90" i="12"/>
  <c r="BA86" i="12"/>
  <c r="BA74" i="12"/>
  <c r="BA60" i="12"/>
  <c r="BA57" i="12"/>
  <c r="BA51" i="12"/>
  <c r="BA49" i="12"/>
  <c r="BA38" i="12"/>
  <c r="BA22" i="12"/>
  <c r="BA18" i="12"/>
  <c r="BA15" i="12"/>
  <c r="BA13" i="12"/>
  <c r="BA10" i="12"/>
  <c r="G9" i="12"/>
  <c r="I9" i="12"/>
  <c r="I8" i="12" s="1"/>
  <c r="K9" i="12"/>
  <c r="K8" i="12" s="1"/>
  <c r="M9" i="12"/>
  <c r="O9" i="12"/>
  <c r="Q9" i="12"/>
  <c r="Q8" i="12" s="1"/>
  <c r="V9" i="12"/>
  <c r="G12" i="12"/>
  <c r="M12" i="12" s="1"/>
  <c r="I12" i="12"/>
  <c r="K12" i="12"/>
  <c r="O12" i="12"/>
  <c r="Q12" i="12"/>
  <c r="V12" i="12"/>
  <c r="G14" i="12"/>
  <c r="I14" i="12"/>
  <c r="K14" i="12"/>
  <c r="M14" i="12"/>
  <c r="O14" i="12"/>
  <c r="Q14" i="12"/>
  <c r="V14" i="12"/>
  <c r="G17" i="12"/>
  <c r="M17" i="12" s="1"/>
  <c r="I17" i="12"/>
  <c r="K17" i="12"/>
  <c r="O17" i="12"/>
  <c r="Q17" i="12"/>
  <c r="V17" i="12"/>
  <c r="V8" i="12" s="1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O8" i="12" s="1"/>
  <c r="Q24" i="12"/>
  <c r="V24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40" i="12"/>
  <c r="I40" i="12"/>
  <c r="K40" i="12"/>
  <c r="M40" i="12"/>
  <c r="O40" i="12"/>
  <c r="Q40" i="12"/>
  <c r="V40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3" i="12"/>
  <c r="I73" i="12"/>
  <c r="I72" i="12" s="1"/>
  <c r="K73" i="12"/>
  <c r="M73" i="12"/>
  <c r="O73" i="12"/>
  <c r="Q73" i="12"/>
  <c r="Q72" i="12" s="1"/>
  <c r="V73" i="12"/>
  <c r="G75" i="12"/>
  <c r="M75" i="12" s="1"/>
  <c r="I75" i="12"/>
  <c r="K75" i="12"/>
  <c r="O75" i="12"/>
  <c r="Q75" i="12"/>
  <c r="V75" i="12"/>
  <c r="V72" i="12" s="1"/>
  <c r="G81" i="12"/>
  <c r="I81" i="12"/>
  <c r="K81" i="12"/>
  <c r="M81" i="12"/>
  <c r="O81" i="12"/>
  <c r="Q81" i="12"/>
  <c r="V81" i="12"/>
  <c r="G85" i="12"/>
  <c r="M85" i="12" s="1"/>
  <c r="I85" i="12"/>
  <c r="K85" i="12"/>
  <c r="O85" i="12"/>
  <c r="O72" i="12" s="1"/>
  <c r="Q85" i="12"/>
  <c r="V85" i="12"/>
  <c r="G88" i="12"/>
  <c r="I88" i="12"/>
  <c r="K88" i="12"/>
  <c r="M88" i="12"/>
  <c r="O88" i="12"/>
  <c r="Q88" i="12"/>
  <c r="V88" i="12"/>
  <c r="G89" i="12"/>
  <c r="M89" i="12" s="1"/>
  <c r="I89" i="12"/>
  <c r="K89" i="12"/>
  <c r="K72" i="12" s="1"/>
  <c r="O89" i="12"/>
  <c r="Q89" i="12"/>
  <c r="V89" i="12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Q94" i="12"/>
  <c r="V94" i="12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4" i="12"/>
  <c r="I114" i="12"/>
  <c r="K114" i="12"/>
  <c r="M114" i="12"/>
  <c r="O114" i="12"/>
  <c r="Q114" i="12"/>
  <c r="V114" i="12"/>
  <c r="G117" i="12"/>
  <c r="I117" i="12"/>
  <c r="I116" i="12" s="1"/>
  <c r="K117" i="12"/>
  <c r="M117" i="12"/>
  <c r="O117" i="12"/>
  <c r="Q117" i="12"/>
  <c r="Q116" i="12" s="1"/>
  <c r="V117" i="12"/>
  <c r="G119" i="12"/>
  <c r="M119" i="12" s="1"/>
  <c r="I119" i="12"/>
  <c r="K119" i="12"/>
  <c r="K116" i="12" s="1"/>
  <c r="O119" i="12"/>
  <c r="Q119" i="12"/>
  <c r="V119" i="12"/>
  <c r="G121" i="12"/>
  <c r="I121" i="12"/>
  <c r="K121" i="12"/>
  <c r="M121" i="12"/>
  <c r="O121" i="12"/>
  <c r="Q121" i="12"/>
  <c r="V121" i="12"/>
  <c r="G124" i="12"/>
  <c r="M124" i="12" s="1"/>
  <c r="I124" i="12"/>
  <c r="K124" i="12"/>
  <c r="O124" i="12"/>
  <c r="Q124" i="12"/>
  <c r="V124" i="12"/>
  <c r="V116" i="12" s="1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O116" i="12" s="1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9" i="12"/>
  <c r="I149" i="12"/>
  <c r="I148" i="12" s="1"/>
  <c r="K149" i="12"/>
  <c r="M149" i="12"/>
  <c r="O149" i="12"/>
  <c r="Q149" i="12"/>
  <c r="Q148" i="12" s="1"/>
  <c r="V149" i="12"/>
  <c r="G151" i="12"/>
  <c r="M151" i="12" s="1"/>
  <c r="I151" i="12"/>
  <c r="K151" i="12"/>
  <c r="K148" i="12" s="1"/>
  <c r="O151" i="12"/>
  <c r="Q151" i="12"/>
  <c r="V151" i="12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Q155" i="12"/>
  <c r="V155" i="12"/>
  <c r="V148" i="12" s="1"/>
  <c r="G157" i="12"/>
  <c r="I157" i="12"/>
  <c r="K157" i="12"/>
  <c r="M157" i="12"/>
  <c r="O157" i="12"/>
  <c r="Q157" i="12"/>
  <c r="V157" i="12"/>
  <c r="G159" i="12"/>
  <c r="M159" i="12" s="1"/>
  <c r="I159" i="12"/>
  <c r="K159" i="12"/>
  <c r="O159" i="12"/>
  <c r="O148" i="12" s="1"/>
  <c r="Q159" i="12"/>
  <c r="V159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I163" i="12"/>
  <c r="K163" i="12"/>
  <c r="M163" i="12"/>
  <c r="O163" i="12"/>
  <c r="Q163" i="12"/>
  <c r="V163" i="12"/>
  <c r="G164" i="12"/>
  <c r="M164" i="12" s="1"/>
  <c r="I164" i="12"/>
  <c r="K164" i="12"/>
  <c r="O164" i="12"/>
  <c r="Q164" i="12"/>
  <c r="V164" i="12"/>
  <c r="I165" i="12"/>
  <c r="Q165" i="12"/>
  <c r="G166" i="12"/>
  <c r="M166" i="12" s="1"/>
  <c r="M165" i="12" s="1"/>
  <c r="I166" i="12"/>
  <c r="K166" i="12"/>
  <c r="K165" i="12" s="1"/>
  <c r="O166" i="12"/>
  <c r="O165" i="12" s="1"/>
  <c r="Q166" i="12"/>
  <c r="V166" i="12"/>
  <c r="V165" i="12" s="1"/>
  <c r="AE169" i="12"/>
  <c r="I20" i="1"/>
  <c r="I19" i="1"/>
  <c r="I18" i="1"/>
  <c r="I17" i="1"/>
  <c r="I16" i="1"/>
  <c r="AZ47" i="1"/>
  <c r="AZ46" i="1"/>
  <c r="F43" i="1"/>
  <c r="G23" i="1" s="1"/>
  <c r="G43" i="1"/>
  <c r="G25" i="1" s="1"/>
  <c r="H43" i="1"/>
  <c r="I42" i="1"/>
  <c r="I41" i="1"/>
  <c r="I39" i="1"/>
  <c r="I43" i="1" s="1"/>
  <c r="I58" i="1" l="1"/>
  <c r="J57" i="1" s="1"/>
  <c r="A27" i="1"/>
  <c r="M148" i="12"/>
  <c r="M116" i="12"/>
  <c r="M8" i="12"/>
  <c r="M72" i="12"/>
  <c r="G148" i="12"/>
  <c r="G116" i="12"/>
  <c r="G8" i="12"/>
  <c r="G165" i="12"/>
  <c r="AF169" i="12"/>
  <c r="G72" i="12"/>
  <c r="J55" i="1"/>
  <c r="J56" i="1"/>
  <c r="J53" i="1"/>
  <c r="J54" i="1"/>
  <c r="J41" i="1"/>
  <c r="J39" i="1"/>
  <c r="J43" i="1" s="1"/>
  <c r="J42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  <c r="J5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7829626E-37DB-4B8A-BE43-5C21176F38D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85D5273-3F6C-4C2D-9205-18105B4008D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<sst xmlns="http://schemas.openxmlformats.org/spreadsheetml/2006/main" count="935" uniqueCount="355">
  <si>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</si>
  <si>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</si>
  <si>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</si>
  <si>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</si>
  <si>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</si>
  <si>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</si>
  <si>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</si>
  <si>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</si>
  <si>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</si>
  <si>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</si>
  <si>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</si>
  <si>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</si>
  <si>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</si>
  <si>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</si>
  <si>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</si>
  <si>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</si>
  <si>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</si>
  <si>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</si>
  <si>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</si>
  <si>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</si>
  <si>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</si>
  <si>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</si>
  <si>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</si>
  <si>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</si>
  <si>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</si>
  <si>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</si>
  <si>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</si>
  <si>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</si>
  <si>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</si>
  <si>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</si>
  <si>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</si>
  <si>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</si>
  <si>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</si>
  <si>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</si>
  <si>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</si>
  <si>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</si>
  <si>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</si>
  <si>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</si>
  <si>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</si>
  <si>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</si>
  <si>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</si>
  <si>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</si>
  <si>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</si>
  <si>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IO 410</t>
  </si>
  <si>
    <t>Přípojka vodovodu</t>
  </si>
  <si>
    <t>Objekt:</t>
  </si>
  <si>
    <t>Rozpočet:</t>
  </si>
  <si>
    <t>19-015-5</t>
  </si>
  <si>
    <t>Nová budova EkF - přístavba H v areálu VŠB-TUO</t>
  </si>
  <si>
    <t>Stavba</t>
  </si>
  <si>
    <t>Stavební objekt</t>
  </si>
  <si>
    <t>Celkem za stavbu</t>
  </si>
  <si>
    <t>CZK</t>
  </si>
  <si>
    <t>#POPR</t>
  </si>
  <si>
    <t>Popis rozpočtu: IO 410 - Přípojka vodovodu</t>
  </si>
  <si>
    <t>V délce potrubí je započítán prořez 10 %.</t>
  </si>
  <si>
    <t>Uvedené názvy výrobků jsou referenční, za dodržení technických parametrů a souhlasu investora je možno je nahradit.</t>
  </si>
  <si>
    <t>Rekapitulace dílů</t>
  </si>
  <si>
    <t>Typ dílu</t>
  </si>
  <si>
    <t>1</t>
  </si>
  <si>
    <t>Zemní práce</t>
  </si>
  <si>
    <t>38</t>
  </si>
  <si>
    <t>Kompletní konstrukce</t>
  </si>
  <si>
    <t>85</t>
  </si>
  <si>
    <t>Potrubí z trub litinových</t>
  </si>
  <si>
    <t>87</t>
  </si>
  <si>
    <t>Potrubí z trub z plastických hmot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</si>
  <si>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</si>
  <si>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</si>
  <si>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</si>
  <si>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</si>
  <si>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</si>
  <si>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</si>
  <si>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</si>
  <si>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</si>
  <si>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</si>
  <si>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</si>
  <si>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</si>
  <si>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</si>
  <si>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</si>
  <si>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</si>
  <si>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</si>
  <si>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</si>
  <si>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</si>
  <si>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</si>
  <si>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</si>
  <si>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</si>
  <si>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</si>
  <si>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</si>
  <si>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</si>
  <si>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</si>
  <si>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</si>
  <si>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</si>
  <si>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</si>
  <si>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</si>
  <si>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</si>
  <si>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</si>
  <si>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</si>
  <si>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</si>
  <si>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130001101R00</t>
  </si>
  <si>
    <t>Příplatek k cenám za ztížené vykopávky v horninách jakékoliv třídy</t>
  </si>
  <si>
    <t>m3</t>
  </si>
  <si>
    <t>800-1</t>
  </si>
  <si>
    <t>RTS 20/ I</t>
  </si>
  <si>
    <t>Práce</t>
  </si>
  <si>
    <t>POL1_</t>
  </si>
  <si>
    <t>Příplatek k cenám hloubených vykopávek za ztížení vykopávky v blízkosti podzemního vedení nebo výbušnin pro jakoukoliv třídu horniny.</t>
  </si>
  <si>
    <t>SPI</t>
  </si>
  <si>
    <t>(1,5*2,0)*3</t>
  </si>
  <si>
    <t>VV</t>
  </si>
  <si>
    <t>131201201R00</t>
  </si>
  <si>
    <t>Hloubení zapažených jam a zářezů do 100 m3, v hornině 3, převážně ručně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</si>
  <si>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</si>
  <si>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131201209R00</t>
  </si>
  <si>
    <t xml:space="preserve">Hloubení zapažených jam a zářezů příplatek za lepivost, v hornině 3,  </t>
  </si>
  <si>
    <t>60,3/2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</si>
  <si>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</si>
  <si>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</si>
  <si>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</si>
  <si>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0,8*1,2*2,0</t>
  </si>
  <si>
    <t>0,8*1,5*8,0</t>
  </si>
  <si>
    <t>132201219R00</t>
  </si>
  <si>
    <t xml:space="preserve">Hloubení rýh šířky přes 60 do 200 cm příplatek za lepivost, v hornině 3,  </t>
  </si>
  <si>
    <t>11,52/2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</si>
  <si>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</si>
  <si>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</si>
  <si>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</si>
  <si>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</si>
  <si>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1,5*8,0*2+0,8*1,5*2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</si>
  <si>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</si>
  <si>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</si>
  <si>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</si>
  <si>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151101201R00</t>
  </si>
  <si>
    <t>Zřízení pažení stěn výkopu bez rozepření, vzepření příložné, hloubky do 4 m</t>
  </si>
  <si>
    <t>3,195*(5,78*2+3,78*2)</t>
  </si>
  <si>
    <t>151101211R00</t>
  </si>
  <si>
    <t>Odstranění pažení stěn výkopu příložné, hloubky do 4 m</t>
  </si>
  <si>
    <t>s uložením pažin na vzdálenost do 3 m od okraje výkopu,</t>
  </si>
  <si>
    <t>151101401R00</t>
  </si>
  <si>
    <t>Zřízení vzepření zapažených stěn výkopů při roubení příložném, hloubky do 4 m</t>
  </si>
  <si>
    <t>s potřebným přepažováním,</t>
  </si>
  <si>
    <t>151101411R00</t>
  </si>
  <si>
    <t>Odstranění vzepření stěn výkopů při roubení příložném, hloubky do 4 m</t>
  </si>
  <si>
    <t>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</si>
  <si>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</si>
  <si>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</si>
  <si>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</si>
  <si>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60,3+11,52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</si>
  <si>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</si>
  <si>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</si>
  <si>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</si>
  <si>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60,3-37,0-1,1-1,8</t>
  </si>
  <si>
    <t>11,52-5,92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</si>
  <si>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</si>
  <si>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</si>
  <si>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</si>
  <si>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</si>
  <si>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</si>
  <si>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11,52-0,8-4,8</t>
  </si>
  <si>
    <t>175101109R00</t>
  </si>
  <si>
    <t xml:space="preserve">Obsyp potrubí příplatek za prohození sypaniny </t>
  </si>
  <si>
    <t>sypaninou z vhodných hornin tř. 1 - 4 nebo materiálem připraveným podél výkopu ve vzdálenosti do 3 m od jeho kraje, pro jakoukoliv hloubku výkopu a jakoukoliv míru zhutnění,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</si>
  <si>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</si>
  <si>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</si>
  <si>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</si>
  <si>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výkop-jímka : 60,3</t>
  </si>
  <si>
    <t>jímka : -(4,0*2,0*2,55)</t>
  </si>
  <si>
    <t>štěrk : -1,8</t>
  </si>
  <si>
    <t>beton : -1,1</t>
  </si>
  <si>
    <t>175101209R00</t>
  </si>
  <si>
    <t>Obsyp objektů příplatek za prohození sypaniny</t>
  </si>
  <si>
    <t>199000002R00</t>
  </si>
  <si>
    <t>Poplatky za skládku horniny 1- 4, skupina 17 05 04 z Katalogu odpadů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</si>
  <si>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</si>
  <si>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</si>
  <si>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</si>
  <si>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šachta : 5,78*3,78</t>
  </si>
  <si>
    <t>271571111R00</t>
  </si>
  <si>
    <t xml:space="preserve">Polštáře zhutněné pod základy štěrkopísek tříděný,  </t>
  </si>
  <si>
    <t>800-2</t>
  </si>
  <si>
    <t>451572111R00</t>
  </si>
  <si>
    <t>Lože pod potrubí, stoky a drobné objekty z kameniva drobného těženého 0÷4 mm</t>
  </si>
  <si>
    <t>827-1</t>
  </si>
  <si>
    <t>v otevřeném výkopu,</t>
  </si>
  <si>
    <t>0,8*0,1*2,0</t>
  </si>
  <si>
    <t>0,8*0,1*8,0</t>
  </si>
  <si>
    <t>899721112R00</t>
  </si>
  <si>
    <t>Výstražné fólie výstražná fólie pro vodovod, šířka 30 cm</t>
  </si>
  <si>
    <t>m</t>
  </si>
  <si>
    <t>899731113R00</t>
  </si>
  <si>
    <t>Signalizační vodič CYY, 4 mm2</t>
  </si>
  <si>
    <t>175101101P</t>
  </si>
  <si>
    <t>Obsyp potrubí bez prohození sypaniny, s dodáním písku</t>
  </si>
  <si>
    <t>Vlastní</t>
  </si>
  <si>
    <t>0,8*0,6*2,0</t>
  </si>
  <si>
    <t>0,8*0,6*8,0</t>
  </si>
  <si>
    <t>380326142R00</t>
  </si>
  <si>
    <t>Kompletní konstrukce z betonu železového vodostavebního třídy C 30/37, vliv prostředí XF4, tloušťky konstrukce přes 150 do 300 mm</t>
  </si>
  <si>
    <t>801-5</t>
  </si>
  <si>
    <t>čistíren odpadních vod (mimo budovy), nádrží, vodojemů, žlabů nebo kanálů, včetně pomocného pracovního lešení o výšce podlahy do 1900 mm a pro zatížení do 1,5 kPa,</t>
  </si>
  <si>
    <t>380356241R00</t>
  </si>
  <si>
    <t>Bednění kompletních konstrukcí neomítaných z betonu prostého nebo železového obyčejného vodostavebního, ploch rovinných, zřízení</t>
  </si>
  <si>
    <t>čistíren odpadních vod (mimo budovy), nádrží, vodojemů, žlabů nebo kanálů:</t>
  </si>
  <si>
    <t>- konstrukcí omítaných z betonu prostého nebo železového obyčejného i vodostavebního</t>
  </si>
  <si>
    <t>- konstrukcí neomítaných z betonu prostého nebo železového</t>
  </si>
  <si>
    <t>2,9*(4,0*2+2,0*2)</t>
  </si>
  <si>
    <t>2,6*(3,5*2+1,5*2)</t>
  </si>
  <si>
    <t>380356242R00</t>
  </si>
  <si>
    <t>Bednění kompletních konstrukcí neomítaných z betonu prostého nebo železového obyčejného vodostavebního, ploch rovinných, odbednění</t>
  </si>
  <si>
    <t>380361007R00</t>
  </si>
  <si>
    <t>Výztuž kompletních konstrukcí z oceli z oceli 10 505</t>
  </si>
  <si>
    <t>t</t>
  </si>
  <si>
    <t>čistíren odpadních vod (mimo budovy), nádrží, vodojemů, žlabů nebo kanálů , včetně pomocného pracovního lešení o výšce podlahy do 1900 mm a pro zatížení do 1,5 kPa,</t>
  </si>
  <si>
    <t>1914,11/1000*1,05</t>
  </si>
  <si>
    <t>411121232R00</t>
  </si>
  <si>
    <t>Osazování stropních desek š. do 60, dl. do 180 cm</t>
  </si>
  <si>
    <t>kus</t>
  </si>
  <si>
    <t>411354177R00</t>
  </si>
  <si>
    <t>Podpěrná konstrukce bednění stropů přes 20 do 30 kPa, - zřízení</t>
  </si>
  <si>
    <t>801-1</t>
  </si>
  <si>
    <t>výšky do 4 m se zesílením dna bednění podle hodnoty zatížení betonovou směsí a výztuží. Bez pomocného lešení.</t>
  </si>
  <si>
    <t>2,4*1,8</t>
  </si>
  <si>
    <t>411354178R00</t>
  </si>
  <si>
    <t>Podpěrná konstrukce bednění stropů přes 20 do 30 kPa, - odstranění</t>
  </si>
  <si>
    <t>631313511RM1</t>
  </si>
  <si>
    <t xml:space="preserve">Mazanina z betonu prostého tl. přes 80 do 120 mm třídy C 12/15,  </t>
  </si>
  <si>
    <t>(z kameniva) hlazená dřevěným hladítkem</t>
  </si>
  <si>
    <t>podkladní beton : 1,1</t>
  </si>
  <si>
    <t>931981015R00</t>
  </si>
  <si>
    <t>Zřízení těsnění pracovní spáry prostupů rour bentonitovou páskou, rozměr 20x5 mm</t>
  </si>
  <si>
    <t>BP : 7,0*3</t>
  </si>
  <si>
    <t>952903112R00</t>
  </si>
  <si>
    <t>Vyčištění objektů při světlé výšce prostoru do 3,5 m čistíren odpadních vod, nádrží, žlabů nebo kanálů</t>
  </si>
  <si>
    <t>při světlé výšce prostoru do 3,5 m čistíren odpadních vod, nádrží, vodojemů, žlabů nebo kanálů</t>
  </si>
  <si>
    <t>1,5*3,5</t>
  </si>
  <si>
    <t>953171021R00</t>
  </si>
  <si>
    <t>Osazování kovových předmětů poklopů litinových nebo ocelových včetně rámů_x000D_
 hmotnosti do 50 kg</t>
  </si>
  <si>
    <t>711531110R00</t>
  </si>
  <si>
    <t>Provedení izolace potrubí, nádrží, šachet pásy na sucho položením tkaniny</t>
  </si>
  <si>
    <t>800-711</t>
  </si>
  <si>
    <t>711541164R00</t>
  </si>
  <si>
    <t>Provedení izolace potrubí, nádrží, stok a šachet pásy přitavením NAIP (natavitelný asfaltový izolační pás)</t>
  </si>
  <si>
    <t>3-01</t>
  </si>
  <si>
    <t>D+M  P1 Vláknocementová trubní prostupka + dvojitý nerezový prstenec pro otvor D250mm,tl.stěny 250mm, oboustranné utěsnění</t>
  </si>
  <si>
    <t>kpl</t>
  </si>
  <si>
    <t>Indiv</t>
  </si>
  <si>
    <t>3-02</t>
  </si>
  <si>
    <t>D+M Šachtový žebřík plastový zpevněný skelným vláknem š.450mm, d.2240mm, protiskluzné příčle, ukotvení do podlahy pomocí patek a do stěny pomocí kotev</t>
  </si>
  <si>
    <t>3-04</t>
  </si>
  <si>
    <t>D+M Pororošt kovový zinkovaný</t>
  </si>
  <si>
    <t>0,45*0,45</t>
  </si>
  <si>
    <t>711511101P</t>
  </si>
  <si>
    <t>Izolace potrubí, nádrží za studena nátěrem ALP vč.dodávky nátěru</t>
  </si>
  <si>
    <t>3-03</t>
  </si>
  <si>
    <t>Dodávka: Vstupní poklop kompozitní 600x900 třída B125 vč.příslušenství</t>
  </si>
  <si>
    <t>Specifikace</t>
  </si>
  <si>
    <t>POL3_</t>
  </si>
  <si>
    <t>59341742R</t>
  </si>
  <si>
    <t>deska stropní dutinová železobetonová; PZD; l = 179,0 cm; š = 29,0 cm; h = 9,0 cm; užitné zatížení 5,00 kN/m2</t>
  </si>
  <si>
    <t>SPCM</t>
  </si>
  <si>
    <t>62852265R</t>
  </si>
  <si>
    <t>pás izolační z modifikovaného asfaltu natavitelný, mechanicky kotvený; nosná vložka skelná tkanina; horní strana jemný minerální posyp; spodní strana PE fólie; tl. 4,0 mm</t>
  </si>
  <si>
    <t>20,0*1,15</t>
  </si>
  <si>
    <t>69366198R</t>
  </si>
  <si>
    <t>geotextilie PP; funkce separační, ochranná, výztužná, filtrační; plošná hmotnost 300 g/m2; zpevněná oboustranně</t>
  </si>
  <si>
    <t>852241121R00</t>
  </si>
  <si>
    <t>Montáž potrubí z trub litinových tlak. přírubových normálních délek v otevřeném výkopu, v otevřeném kanálu nebo v šachtě, DN 80 mm</t>
  </si>
  <si>
    <t>FF 50/300 : 2</t>
  </si>
  <si>
    <t>852261121R00</t>
  </si>
  <si>
    <t>Montáž potrubí z trub litinových tlak. přírubových normálních délek v otevřeném výkopu, v otevřeném kanálu nebo v šachtě, DN 100 mm</t>
  </si>
  <si>
    <t>FF 100/1000 : 2</t>
  </si>
  <si>
    <t>857262121R00</t>
  </si>
  <si>
    <t>Montáž litinových tvarovek na potrubí litinovém tlakovém jednoosých, na potrubí z trub přírubových v otevřeném výkopu, v otevřeném kanálu nebo v šachtě, DN 100 mm</t>
  </si>
  <si>
    <t>POL1_1</t>
  </si>
  <si>
    <t>oblouk 90° : 1</t>
  </si>
  <si>
    <t>redukce : 2+1</t>
  </si>
  <si>
    <t>857264121R00</t>
  </si>
  <si>
    <t>Montáž litinových tvarovek na potrubí litinovém tlakovém odbočných, na potrubí z trub přírubových v otevřeném výkopu, v otevřeném kanálu nebo v šachtě, DN 100 mm</t>
  </si>
  <si>
    <t>T-kusy : 1+1</t>
  </si>
  <si>
    <t>891261221R00</t>
  </si>
  <si>
    <t>Montáž vodovodních armatur na potrubí šoupátek v šachtách s ručním kolečkem, DN 100 mm</t>
  </si>
  <si>
    <t>891265321R00</t>
  </si>
  <si>
    <t>Montáž vodovodních armatur na potrubí zpětných klapek, DN 100 mm</t>
  </si>
  <si>
    <t>722223131R00</t>
  </si>
  <si>
    <t>Kohout kulový, vypouštěcí a napouštěcí, vnější závit, mosazný, DN 15, PN 10, včetně dodávky materiálu</t>
  </si>
  <si>
    <t>800-721</t>
  </si>
  <si>
    <t>230030003R00</t>
  </si>
  <si>
    <t>Montáž trubních dílů přírubových do 25 kg</t>
  </si>
  <si>
    <t>příruba jištěná : 2</t>
  </si>
  <si>
    <t>příruba závitová : 1</t>
  </si>
  <si>
    <t>230038216R00</t>
  </si>
  <si>
    <t>Montáž přírub. armatur, 2 příruby, PN 16, DN 50</t>
  </si>
  <si>
    <t>230038218R00</t>
  </si>
  <si>
    <t>Montáž přírub. armatur, 2 příruby, PN 16, DN 80</t>
  </si>
  <si>
    <t>230038219R00</t>
  </si>
  <si>
    <t>Montáž přírub. armatur, 2 příruby, PN 16, DN 100</t>
  </si>
  <si>
    <t>767990010RA0</t>
  </si>
  <si>
    <t>Ostatní atypické kovové prvky do 5 kg/kus</t>
  </si>
  <si>
    <t>kg</t>
  </si>
  <si>
    <t>AP-PSV</t>
  </si>
  <si>
    <t>Agregovaná položka</t>
  </si>
  <si>
    <t>POL2_</t>
  </si>
  <si>
    <t>Podpůrná konstrukce pod vodoměrnou sestavu.</t>
  </si>
  <si>
    <t>POP</t>
  </si>
  <si>
    <t>1.10</t>
  </si>
  <si>
    <t>Dodávka: Šoupátko vodovodní krátké s ručním kolečkem přírubové DN100, (např.HAWLE E1 nebo rovnocenné)</t>
  </si>
  <si>
    <t>1.11</t>
  </si>
  <si>
    <t>Dodávka: Zpětná klapka vodovodní přírubová DN100, (např.HAWLE č.9831 nebo rovnocenné)</t>
  </si>
  <si>
    <t>1.4</t>
  </si>
  <si>
    <t>Dodávka: Příruba na PVC/PE DN100/110 PN16  jištěná, (např.ISO HAWLE nebo rovnocenné)</t>
  </si>
  <si>
    <t>1.5</t>
  </si>
  <si>
    <t>Dodávka: Příruba závitová PN16 DN50-1/2"</t>
  </si>
  <si>
    <t>5525121014R</t>
  </si>
  <si>
    <t>trouba litinová vodovodní, kanalizační; tvárná litina; přírubová; DN 50,0 mm; l = 300,0 mm; uvnitř práškový epoxid; vně práškový epoxid</t>
  </si>
  <si>
    <t>55251253R</t>
  </si>
  <si>
    <t>trouba litinová vodovodní, kanalizační; tvárná litina; přírubová; DN 100,0 mm; l = 1000,0 mm; uvnitř práškový epoxid; vně práškový epoxid</t>
  </si>
  <si>
    <t>55259813R</t>
  </si>
  <si>
    <t>přechod přírubový; PN 10; DN 1 = 100 mm; DN 2 = 50 mm; l = 200 mm; tvárná litina; uvnitř práškový epoxid; vně práškový epoxid</t>
  </si>
  <si>
    <t>55259815R</t>
  </si>
  <si>
    <t>přechod přírubový; PN 10; DN 1 = 100 mm; DN 2 = 80 mm; l = 200 mm; tvárná litina; uvnitř práškový epoxid; vně práškový epoxid</t>
  </si>
  <si>
    <t>55259983R</t>
  </si>
  <si>
    <t>koleno 90 °; PN 10; DN 100 mm; tvárná litina; přírubové; uvnitř práškový epoxid; vně práškový epoxid</t>
  </si>
  <si>
    <t>552599941R</t>
  </si>
  <si>
    <t>tvarovka přírubová s přírubovou odbočkou tvárná litina; DN 1 = 100 mm; DN 2 = 50 mm; povrch. úprava práškový epoxid</t>
  </si>
  <si>
    <t>552599944R</t>
  </si>
  <si>
    <t>tvarovka přírubová s přírubovou odbočkou tvárná litina; DN 1 = 100 mm; DN 2 = 100 mm; povrch. úprava práškový epoxid</t>
  </si>
  <si>
    <t>871241121R00</t>
  </si>
  <si>
    <t>Montáž potrubí z plastických hmot z tlakových trubek polyetylenových, vnějšího průměru 90 mm</t>
  </si>
  <si>
    <t>871251121R00</t>
  </si>
  <si>
    <t>Montáž potrubí z plastických hmot z tlakových trubek polyetylenových, vnějšího průměru 110 mm</t>
  </si>
  <si>
    <t>877242121R00</t>
  </si>
  <si>
    <t>Montáž elektrotvarovek Přirážka za 1 spoj elektrotvarovky, vnějšího průměru 90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</si>
  <si>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</si>
  <si>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</si>
  <si>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</si>
  <si>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892271111R00</t>
  </si>
  <si>
    <t>Tlakové zkoušky vodovodního potrubí DN 100 nebo 125 mm</t>
  </si>
  <si>
    <t>892273111R00</t>
  </si>
  <si>
    <t>Proplach a desinfekce vodovodního potrubí DN od 80 do 125 mm</t>
  </si>
  <si>
    <t>napuštění a vypuštění vody, dodání vody a desinfekčního prostředku, náklady na bakteriologický rozbor vody,</t>
  </si>
  <si>
    <t>28613785R</t>
  </si>
  <si>
    <t>trubka plastová vodovodní hladká; HDPE (PE 100); SDR 11,0; PN 16; D = 90,0 mm; s = 8,20 mm; l = 12 000,0 mm</t>
  </si>
  <si>
    <t>28613786R</t>
  </si>
  <si>
    <t>trubka plastová vodovodní hladká; HDPE (PE 100); SDR 11,0; PN 16; D = 110,0 mm; s = 10,00 mm; l = 12 000,0 mm</t>
  </si>
  <si>
    <t>28653335.AR</t>
  </si>
  <si>
    <t>koleno PE 100; 45,0 °; SDR 11,0; D = 90,0 mm; hladké; spoj elektrosvařovaný</t>
  </si>
  <si>
    <t>28653599R</t>
  </si>
  <si>
    <t>nákružek lemový HDPE; PN 10; D = 110,0 mm; spoj svařovaný</t>
  </si>
  <si>
    <t>998142251R00</t>
  </si>
  <si>
    <t>Přesun hmot pro nádrže a jímky pro nádrže a jímky pozemních čistíren vod (814 1 JKSO), nádrže pozemní mimo nádrží a jímek čistíren odpadních vod (814 2 JKSO), zásobníky a jámy pozemní mimo zemědělství (814 3 JKSO) se svislou nosnou konstrukcí monolitickou betonovou tyčovou nebo plošnou (KMCH 2 a 3 - JKSO šesté místo)_x000D_
 vodorovně 50 m výšky do 25 mm</t>
  </si>
  <si>
    <t>Přesun hmot</t>
  </si>
  <si>
    <t>POL7_</t>
  </si>
  <si>
    <t>na novostavbách a změnách objektů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</si>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</sst>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hdEgja8Vq6Zk840a67NwWyzUR/jsr+2spRCF3HAtn9L4o/XUq1jmj8toTX08WLpAvazSFTAUj11X858T04R/BA==" saltValue="RqR4JiChWaj7Nt0boqnXr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7" t="s">
        <v>22</v>
      </c>
      <c r="C2" s="78"/>
      <c r="D2" s="79" t="s">
        <v>47</v>
      </c>
      <c r="E2" s="237" t="s">
        <v>48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40" t="s">
        <v>44</v>
      </c>
      <c r="F3" s="241"/>
      <c r="G3" s="241"/>
      <c r="H3" s="241"/>
      <c r="I3" s="241"/>
      <c r="J3" s="242"/>
    </row>
    <row r="4" spans="1:15" ht="23.25" customHeight="1" x14ac:dyDescent="0.2">
      <c r="A4" s="76">
        <v>1428</v>
      </c>
      <c r="B4" s="82" t="s">
        <v>46</v>
      </c>
      <c r="C4" s="83"/>
      <c r="D4" s="84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42</v>
      </c>
      <c r="D5" s="225"/>
      <c r="E5" s="226"/>
      <c r="F5" s="226"/>
      <c r="G5" s="22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7"/>
      <c r="E6" s="228"/>
      <c r="F6" s="228"/>
      <c r="G6" s="22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9"/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4"/>
      <c r="E11" s="244"/>
      <c r="F11" s="244"/>
      <c r="G11" s="244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3"/>
      <c r="F15" s="243"/>
      <c r="G15" s="245"/>
      <c r="H15" s="245"/>
      <c r="I15" s="245" t="s">
        <v>29</v>
      </c>
      <c r="J15" s="246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08"/>
      <c r="F16" s="209"/>
      <c r="G16" s="208"/>
      <c r="H16" s="209"/>
      <c r="I16" s="208">
        <f>SUMIF(F53:F57,A16,I53:I57)+SUMIF(F53:F57,"PSU",I53:I57)</f>
        <v>0</v>
      </c>
      <c r="J16" s="210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08"/>
      <c r="F17" s="209"/>
      <c r="G17" s="208"/>
      <c r="H17" s="209"/>
      <c r="I17" s="208">
        <f>SUMIF(F53:F57,A17,I53:I57)</f>
        <v>0</v>
      </c>
      <c r="J17" s="210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08"/>
      <c r="F18" s="209"/>
      <c r="G18" s="208"/>
      <c r="H18" s="209"/>
      <c r="I18" s="208">
        <f>SUMIF(F53:F57,A18,I53:I57)</f>
        <v>0</v>
      </c>
      <c r="J18" s="210"/>
    </row>
    <row r="19" spans="1:10" ht="23.25" customHeight="1" x14ac:dyDescent="0.2">
      <c r="A19" s="144" t="s">
        <v>69</v>
      </c>
      <c r="B19" s="38" t="s">
        <v>27</v>
      </c>
      <c r="C19" s="62"/>
      <c r="D19" s="63"/>
      <c r="E19" s="208"/>
      <c r="F19" s="209"/>
      <c r="G19" s="208"/>
      <c r="H19" s="209"/>
      <c r="I19" s="208">
        <f>SUMIF(F53:F57,A19,I53:I57)</f>
        <v>0</v>
      </c>
      <c r="J19" s="210"/>
    </row>
    <row r="20" spans="1:10" ht="23.25" customHeight="1" x14ac:dyDescent="0.2">
      <c r="A20" s="144" t="s">
        <v>70</v>
      </c>
      <c r="B20" s="38" t="s">
        <v>28</v>
      </c>
      <c r="C20" s="62"/>
      <c r="D20" s="63"/>
      <c r="E20" s="208"/>
      <c r="F20" s="209"/>
      <c r="G20" s="208"/>
      <c r="H20" s="209"/>
      <c r="I20" s="208">
        <f>SUMIF(F53:F57,A20,I53:I57)</f>
        <v>0</v>
      </c>
      <c r="J20" s="210"/>
    </row>
    <row r="21" spans="1:10" ht="23.25" customHeight="1" x14ac:dyDescent="0.2">
      <c r="A21" s="2"/>
      <c r="B21" s="48" t="s">
        <v>29</v>
      </c>
      <c r="C21" s="64"/>
      <c r="D21" s="65"/>
      <c r="E21" s="211"/>
      <c r="F21" s="247"/>
      <c r="G21" s="211"/>
      <c r="H21" s="247"/>
      <c r="I21" s="211">
        <f>SUM(I16:J20)</f>
        <v>0</v>
      </c>
      <c r="J21" s="21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4">
        <f>I23*E23/100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4">
        <f>I25*E25/100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6">
        <f>CenaCelkemBezDPH-(ZakladDPHSni+ZakladDPHZakl)</f>
        <v>0</v>
      </c>
      <c r="H27" s="236"/>
      <c r="I27" s="23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4">
        <f>A27</f>
        <v>0</v>
      </c>
      <c r="H28" s="214"/>
      <c r="I28" s="214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3">
        <f>ZakladDPHSni+DPHSni+ZakladDPHZakl+DPHZakl+Zaokrouhleni</f>
        <v>0</v>
      </c>
      <c r="H29" s="213"/>
      <c r="I29" s="213"/>
      <c r="J29" s="12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52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49</v>
      </c>
      <c r="C39" s="199"/>
      <c r="D39" s="199"/>
      <c r="E39" s="199"/>
      <c r="F39" s="101">
        <f>'IO 410 IO 410 Pol'!AE169</f>
        <v>0</v>
      </c>
      <c r="G39" s="102">
        <f>'IO 410 IO 410 Pol'!AF169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200" t="s">
        <v>50</v>
      </c>
      <c r="D40" s="200"/>
      <c r="E40" s="200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43</v>
      </c>
      <c r="C41" s="200" t="s">
        <v>44</v>
      </c>
      <c r="D41" s="200"/>
      <c r="E41" s="200"/>
      <c r="F41" s="107">
        <f>'IO 410 IO 410 Pol'!AE169</f>
        <v>0</v>
      </c>
      <c r="G41" s="108">
        <f>'IO 410 IO 410 Pol'!AF169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199" t="s">
        <v>44</v>
      </c>
      <c r="D42" s="199"/>
      <c r="E42" s="199"/>
      <c r="F42" s="112">
        <f>'IO 410 IO 410 Pol'!AE169</f>
        <v>0</v>
      </c>
      <c r="G42" s="103">
        <f>'IO 410 IO 410 Pol'!AF169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201" t="s">
        <v>51</v>
      </c>
      <c r="C43" s="202"/>
      <c r="D43" s="202"/>
      <c r="E43" s="202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53</v>
      </c>
      <c r="B45" t="s">
        <v>54</v>
      </c>
    </row>
    <row r="46" spans="1:52" x14ac:dyDescent="0.2">
      <c r="B46" s="198" t="s">
        <v>55</v>
      </c>
      <c r="C46" s="198"/>
      <c r="D46" s="198"/>
      <c r="E46" s="198"/>
      <c r="F46" s="198"/>
      <c r="G46" s="198"/>
      <c r="H46" s="198"/>
      <c r="I46" s="198"/>
      <c r="J46" s="198"/>
      <c r="AZ46" s="125" t="str">
        <f>B46</f>
        <v>V délce potrubí je započítán prořez 10 %.</v>
      </c>
    </row>
    <row r="47" spans="1:52" ht="25.5" x14ac:dyDescent="0.2">
      <c r="B47" s="198" t="s">
        <v>56</v>
      </c>
      <c r="C47" s="198"/>
      <c r="D47" s="198"/>
      <c r="E47" s="198"/>
      <c r="F47" s="198"/>
      <c r="G47" s="198"/>
      <c r="H47" s="198"/>
      <c r="I47" s="198"/>
      <c r="J47" s="198"/>
      <c r="AZ47" s="125" t="str">
        <f>B47</f>
        <v>Uvedené názvy výrobků jsou referenční, za dodržení technických parametrů a souhlasu investora je možno je nahradit.</v>
      </c>
    </row>
    <row r="50" spans="1:10" ht="15.75" x14ac:dyDescent="0.25">
      <c r="B50" s="126" t="s">
        <v>57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58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59</v>
      </c>
      <c r="C53" s="196" t="s">
        <v>60</v>
      </c>
      <c r="D53" s="197"/>
      <c r="E53" s="197"/>
      <c r="F53" s="140" t="s">
        <v>24</v>
      </c>
      <c r="G53" s="141"/>
      <c r="H53" s="141"/>
      <c r="I53" s="141">
        <f>'IO 410 IO 410 Pol'!G8</f>
        <v>0</v>
      </c>
      <c r="J53" s="138" t="str">
        <f>IF(I58=0,"",I53/I58*100)</f>
        <v/>
      </c>
    </row>
    <row r="54" spans="1:10" ht="36.75" customHeight="1" x14ac:dyDescent="0.2">
      <c r="A54" s="129"/>
      <c r="B54" s="134" t="s">
        <v>61</v>
      </c>
      <c r="C54" s="196" t="s">
        <v>62</v>
      </c>
      <c r="D54" s="197"/>
      <c r="E54" s="197"/>
      <c r="F54" s="140" t="s">
        <v>24</v>
      </c>
      <c r="G54" s="141"/>
      <c r="H54" s="141"/>
      <c r="I54" s="141">
        <f>'IO 410 IO 410 Pol'!G72</f>
        <v>0</v>
      </c>
      <c r="J54" s="138" t="str">
        <f>IF(I58=0,"",I54/I58*100)</f>
        <v/>
      </c>
    </row>
    <row r="55" spans="1:10" ht="36.75" customHeight="1" x14ac:dyDescent="0.2">
      <c r="A55" s="129"/>
      <c r="B55" s="134" t="s">
        <v>63</v>
      </c>
      <c r="C55" s="196" t="s">
        <v>64</v>
      </c>
      <c r="D55" s="197"/>
      <c r="E55" s="197"/>
      <c r="F55" s="140" t="s">
        <v>24</v>
      </c>
      <c r="G55" s="141"/>
      <c r="H55" s="141"/>
      <c r="I55" s="141">
        <f>'IO 410 IO 410 Pol'!G116</f>
        <v>0</v>
      </c>
      <c r="J55" s="138" t="str">
        <f>IF(I58=0,"",I55/I58*100)</f>
        <v/>
      </c>
    </row>
    <row r="56" spans="1:10" ht="36.75" customHeight="1" x14ac:dyDescent="0.2">
      <c r="A56" s="129"/>
      <c r="B56" s="134" t="s">
        <v>65</v>
      </c>
      <c r="C56" s="196" t="s">
        <v>66</v>
      </c>
      <c r="D56" s="197"/>
      <c r="E56" s="197"/>
      <c r="F56" s="140" t="s">
        <v>24</v>
      </c>
      <c r="G56" s="141"/>
      <c r="H56" s="141"/>
      <c r="I56" s="141">
        <f>'IO 410 IO 410 Pol'!G148</f>
        <v>0</v>
      </c>
      <c r="J56" s="138" t="str">
        <f>IF(I58=0,"",I56/I58*100)</f>
        <v/>
      </c>
    </row>
    <row r="57" spans="1:10" ht="36.75" customHeight="1" x14ac:dyDescent="0.2">
      <c r="A57" s="129"/>
      <c r="B57" s="134" t="s">
        <v>67</v>
      </c>
      <c r="C57" s="196" t="s">
        <v>68</v>
      </c>
      <c r="D57" s="197"/>
      <c r="E57" s="197"/>
      <c r="F57" s="140" t="s">
        <v>24</v>
      </c>
      <c r="G57" s="141"/>
      <c r="H57" s="141"/>
      <c r="I57" s="141">
        <f>'IO 410 IO 410 Pol'!G165</f>
        <v>0</v>
      </c>
      <c r="J57" s="138" t="str">
        <f>IF(I58=0,"",I57/I58*100)</f>
        <v/>
      </c>
    </row>
    <row r="58" spans="1:10" ht="25.5" customHeight="1" x14ac:dyDescent="0.2">
      <c r="A58" s="130"/>
      <c r="B58" s="135" t="s">
        <v>1</v>
      </c>
      <c r="C58" s="136"/>
      <c r="D58" s="137"/>
      <c r="E58" s="137"/>
      <c r="F58" s="142"/>
      <c r="G58" s="143"/>
      <c r="H58" s="143"/>
      <c r="I58" s="143">
        <f>SUM(I53:I57)</f>
        <v>0</v>
      </c>
      <c r="J58" s="139">
        <f>SUM(J53:J57)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sheetProtection algorithmName="SHA-512" hashValue="a3ImBx8D8MBxqEeg84zUSLRk8x4XNFn0PXc8MtEpUOWk/RMoV7kqrefVL36+h3W+BMSajKXrN31vqL8ujVgOJg==" saltValue="P3RQtM7XbaAekIe/sqzAT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6:E56"/>
    <mergeCell ref="C57:E57"/>
    <mergeCell ref="B46:J46"/>
    <mergeCell ref="B47:J47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7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8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9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sheetProtection algorithmName="SHA-512" hashValue="Nujgan1Y3Sf/W/DYPhZdO5JqzeCSMbBZp66XmTKcQV8VjunZoNZaFaHro8SGq0zjWjD2EbePYi/Dg/ePDzTm/Q==" saltValue="iOooGDLyU/AuySCgEYqSW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472FD-6D22-42FB-9A21-13F78A68921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71</v>
      </c>
      <c r="B1" s="258"/>
      <c r="C1" s="258"/>
      <c r="D1" s="258"/>
      <c r="E1" s="258"/>
      <c r="F1" s="258"/>
      <c r="G1" s="258"/>
      <c r="AG1" t="s">
        <v>72</v>
      </c>
    </row>
    <row r="2" spans="1:60" ht="24.95" customHeight="1" x14ac:dyDescent="0.2">
      <c r="A2" s="145" t="s">
        <v>7</v>
      </c>
      <c r="B2" s="49" t="s">
        <v>47</v>
      </c>
      <c r="C2" s="259" t="s">
        <v>48</v>
      </c>
      <c r="D2" s="260"/>
      <c r="E2" s="260"/>
      <c r="F2" s="260"/>
      <c r="G2" s="261"/>
      <c r="AG2" t="s">
        <v>73</v>
      </c>
    </row>
    <row r="3" spans="1:60" ht="24.95" customHeight="1" x14ac:dyDescent="0.2">
      <c r="A3" s="145" t="s">
        <v>8</v>
      </c>
      <c r="B3" s="49" t="s">
        <v>43</v>
      </c>
      <c r="C3" s="259" t="s">
        <v>44</v>
      </c>
      <c r="D3" s="260"/>
      <c r="E3" s="260"/>
      <c r="F3" s="260"/>
      <c r="G3" s="261"/>
      <c r="AC3" s="127" t="s">
        <v>73</v>
      </c>
      <c r="AG3" t="s">
        <v>74</v>
      </c>
    </row>
    <row r="4" spans="1:60" ht="24.95" customHeight="1" x14ac:dyDescent="0.2">
      <c r="A4" s="146" t="s">
        <v>9</v>
      </c>
      <c r="B4" s="147" t="s">
        <v>43</v>
      </c>
      <c r="C4" s="262" t="s">
        <v>44</v>
      </c>
      <c r="D4" s="263"/>
      <c r="E4" s="263"/>
      <c r="F4" s="263"/>
      <c r="G4" s="264"/>
      <c r="AG4" t="s">
        <v>75</v>
      </c>
    </row>
    <row r="5" spans="1:60" x14ac:dyDescent="0.2">
      <c r="D5" s="10"/>
    </row>
    <row r="6" spans="1:60" ht="38.25" x14ac:dyDescent="0.2">
      <c r="A6" s="149" t="s">
        <v>76</v>
      </c>
      <c r="B6" s="151" t="s">
        <v>77</v>
      </c>
      <c r="C6" s="151" t="s">
        <v>78</v>
      </c>
      <c r="D6" s="150" t="s">
        <v>79</v>
      </c>
      <c r="E6" s="149" t="s">
        <v>80</v>
      </c>
      <c r="F6" s="148" t="s">
        <v>81</v>
      </c>
      <c r="G6" s="149" t="s">
        <v>29</v>
      </c>
      <c r="H6" s="152" t="s">
        <v>30</v>
      </c>
      <c r="I6" s="152" t="s">
        <v>82</v>
      </c>
      <c r="J6" s="152" t="s">
        <v>31</v>
      </c>
      <c r="K6" s="152" t="s">
        <v>83</v>
      </c>
      <c r="L6" s="152" t="s">
        <v>84</v>
      </c>
      <c r="M6" s="152" t="s">
        <v>85</v>
      </c>
      <c r="N6" s="152" t="s">
        <v>86</v>
      </c>
      <c r="O6" s="152" t="s">
        <v>87</v>
      </c>
      <c r="P6" s="152" t="s">
        <v>88</v>
      </c>
      <c r="Q6" s="152" t="s">
        <v>89</v>
      </c>
      <c r="R6" s="152" t="s">
        <v>90</v>
      </c>
      <c r="S6" s="152" t="s">
        <v>91</v>
      </c>
      <c r="T6" s="152" t="s">
        <v>92</v>
      </c>
      <c r="U6" s="152" t="s">
        <v>93</v>
      </c>
      <c r="V6" s="152" t="s">
        <v>94</v>
      </c>
      <c r="W6" s="152" t="s">
        <v>95</v>
      </c>
      <c r="X6" s="152" t="s">
        <v>96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6" t="s">
        <v>97</v>
      </c>
      <c r="B8" s="167" t="s">
        <v>59</v>
      </c>
      <c r="C8" s="188" t="s">
        <v>60</v>
      </c>
      <c r="D8" s="168"/>
      <c r="E8" s="169"/>
      <c r="F8" s="170"/>
      <c r="G8" s="170">
        <f>SUMIF(AG9:AG71,"&lt;&gt;NOR",G9:G71)</f>
        <v>0</v>
      </c>
      <c r="H8" s="170"/>
      <c r="I8" s="170">
        <f>SUM(I9:I71)</f>
        <v>0</v>
      </c>
      <c r="J8" s="170"/>
      <c r="K8" s="170">
        <f>SUM(K9:K71)</f>
        <v>0</v>
      </c>
      <c r="L8" s="170"/>
      <c r="M8" s="170">
        <f>SUM(M9:M71)</f>
        <v>0</v>
      </c>
      <c r="N8" s="170"/>
      <c r="O8" s="170">
        <f>SUM(O9:O71)</f>
        <v>13.57</v>
      </c>
      <c r="P8" s="170"/>
      <c r="Q8" s="170">
        <f>SUM(Q9:Q71)</f>
        <v>0</v>
      </c>
      <c r="R8" s="170"/>
      <c r="S8" s="170"/>
      <c r="T8" s="171"/>
      <c r="U8" s="165"/>
      <c r="V8" s="165">
        <f>SUM(V9:V71)</f>
        <v>367.35999999999996</v>
      </c>
      <c r="W8" s="165"/>
      <c r="X8" s="165"/>
      <c r="AG8" t="s">
        <v>98</v>
      </c>
    </row>
    <row r="9" spans="1:60" outlineLevel="1" x14ac:dyDescent="0.2">
      <c r="A9" s="172">
        <v>1</v>
      </c>
      <c r="B9" s="173" t="s">
        <v>99</v>
      </c>
      <c r="C9" s="189" t="s">
        <v>100</v>
      </c>
      <c r="D9" s="174" t="s">
        <v>101</v>
      </c>
      <c r="E9" s="175">
        <v>9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7" t="s">
        <v>102</v>
      </c>
      <c r="S9" s="177" t="s">
        <v>103</v>
      </c>
      <c r="T9" s="178" t="s">
        <v>103</v>
      </c>
      <c r="U9" s="162">
        <v>1.7629999999999999</v>
      </c>
      <c r="V9" s="162">
        <f>ROUND(E9*U9,2)</f>
        <v>15.87</v>
      </c>
      <c r="W9" s="162"/>
      <c r="X9" s="162" t="s">
        <v>104</v>
      </c>
      <c r="Y9" s="153"/>
      <c r="Z9" s="153"/>
      <c r="AA9" s="153"/>
      <c r="AB9" s="153"/>
      <c r="AC9" s="153"/>
      <c r="AD9" s="153"/>
      <c r="AE9" s="153"/>
      <c r="AF9" s="153"/>
      <c r="AG9" s="153" t="s">
        <v>105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252" t="s">
        <v>106</v>
      </c>
      <c r="D10" s="253"/>
      <c r="E10" s="253"/>
      <c r="F10" s="253"/>
      <c r="G10" s="253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107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79" t="str">
        <f>C10</f>
        <v>Příplatek k cenám hloubených vykopávek za ztížení vykopávky v blízkosti podzemního vedení nebo výbušnin pro jakoukoliv třídu horniny.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190" t="s">
        <v>108</v>
      </c>
      <c r="D11" s="163"/>
      <c r="E11" s="164">
        <v>9</v>
      </c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53"/>
      <c r="Z11" s="153"/>
      <c r="AA11" s="153"/>
      <c r="AB11" s="153"/>
      <c r="AC11" s="153"/>
      <c r="AD11" s="153"/>
      <c r="AE11" s="153"/>
      <c r="AF11" s="153"/>
      <c r="AG11" s="153" t="s">
        <v>109</v>
      </c>
      <c r="AH11" s="153">
        <v>0</v>
      </c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2">
        <v>2</v>
      </c>
      <c r="B12" s="173" t="s">
        <v>110</v>
      </c>
      <c r="C12" s="189" t="s">
        <v>111</v>
      </c>
      <c r="D12" s="174" t="s">
        <v>101</v>
      </c>
      <c r="E12" s="175">
        <v>60.3</v>
      </c>
      <c r="F12" s="176"/>
      <c r="G12" s="177">
        <f>ROUND(E12*F12,2)</f>
        <v>0</v>
      </c>
      <c r="H12" s="176"/>
      <c r="I12" s="177">
        <f>ROUND(E12*H12,2)</f>
        <v>0</v>
      </c>
      <c r="J12" s="176"/>
      <c r="K12" s="177">
        <f>ROUND(E12*J12,2)</f>
        <v>0</v>
      </c>
      <c r="L12" s="177">
        <v>21</v>
      </c>
      <c r="M12" s="177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7" t="s">
        <v>102</v>
      </c>
      <c r="S12" s="177" t="s">
        <v>103</v>
      </c>
      <c r="T12" s="178" t="s">
        <v>103</v>
      </c>
      <c r="U12" s="162">
        <v>2.2490000000000001</v>
      </c>
      <c r="V12" s="162">
        <f>ROUND(E12*U12,2)</f>
        <v>135.61000000000001</v>
      </c>
      <c r="W12" s="162"/>
      <c r="X12" s="162" t="s">
        <v>104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105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60"/>
      <c r="B13" s="161"/>
      <c r="C13" s="252" t="s">
        <v>112</v>
      </c>
      <c r="D13" s="253"/>
      <c r="E13" s="253"/>
      <c r="F13" s="253"/>
      <c r="G13" s="253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53"/>
      <c r="Z13" s="153"/>
      <c r="AA13" s="153"/>
      <c r="AB13" s="153"/>
      <c r="AC13" s="153"/>
      <c r="AD13" s="153"/>
      <c r="AE13" s="153"/>
      <c r="AF13" s="153"/>
      <c r="AG13" s="153" t="s">
        <v>107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79" t="str">
        <f>C13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2">
        <v>3</v>
      </c>
      <c r="B14" s="173" t="s">
        <v>113</v>
      </c>
      <c r="C14" s="189" t="s">
        <v>114</v>
      </c>
      <c r="D14" s="174" t="s">
        <v>101</v>
      </c>
      <c r="E14" s="175">
        <v>30.15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7">
        <v>0</v>
      </c>
      <c r="O14" s="177">
        <f>ROUND(E14*N14,2)</f>
        <v>0</v>
      </c>
      <c r="P14" s="177">
        <v>0</v>
      </c>
      <c r="Q14" s="177">
        <f>ROUND(E14*P14,2)</f>
        <v>0</v>
      </c>
      <c r="R14" s="177" t="s">
        <v>102</v>
      </c>
      <c r="S14" s="177" t="s">
        <v>103</v>
      </c>
      <c r="T14" s="178" t="s">
        <v>103</v>
      </c>
      <c r="U14" s="162">
        <v>0.107</v>
      </c>
      <c r="V14" s="162">
        <f>ROUND(E14*U14,2)</f>
        <v>3.23</v>
      </c>
      <c r="W14" s="162"/>
      <c r="X14" s="162" t="s">
        <v>104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105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60"/>
      <c r="B15" s="161"/>
      <c r="C15" s="252" t="s">
        <v>112</v>
      </c>
      <c r="D15" s="253"/>
      <c r="E15" s="253"/>
      <c r="F15" s="253"/>
      <c r="G15" s="253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53"/>
      <c r="Z15" s="153"/>
      <c r="AA15" s="153"/>
      <c r="AB15" s="153"/>
      <c r="AC15" s="153"/>
      <c r="AD15" s="153"/>
      <c r="AE15" s="153"/>
      <c r="AF15" s="153"/>
      <c r="AG15" s="153" t="s">
        <v>107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79" t="str">
        <f>C15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190" t="s">
        <v>115</v>
      </c>
      <c r="D16" s="163"/>
      <c r="E16" s="164">
        <v>30.15</v>
      </c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53"/>
      <c r="Z16" s="153"/>
      <c r="AA16" s="153"/>
      <c r="AB16" s="153"/>
      <c r="AC16" s="153"/>
      <c r="AD16" s="153"/>
      <c r="AE16" s="153"/>
      <c r="AF16" s="153"/>
      <c r="AG16" s="153" t="s">
        <v>109</v>
      </c>
      <c r="AH16" s="153">
        <v>0</v>
      </c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2">
        <v>4</v>
      </c>
      <c r="B17" s="173" t="s">
        <v>116</v>
      </c>
      <c r="C17" s="189" t="s">
        <v>117</v>
      </c>
      <c r="D17" s="174" t="s">
        <v>101</v>
      </c>
      <c r="E17" s="175">
        <v>11.52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77">
        <v>0</v>
      </c>
      <c r="O17" s="177">
        <f>ROUND(E17*N17,2)</f>
        <v>0</v>
      </c>
      <c r="P17" s="177">
        <v>0</v>
      </c>
      <c r="Q17" s="177">
        <f>ROUND(E17*P17,2)</f>
        <v>0</v>
      </c>
      <c r="R17" s="177" t="s">
        <v>102</v>
      </c>
      <c r="S17" s="177" t="s">
        <v>103</v>
      </c>
      <c r="T17" s="178" t="s">
        <v>103</v>
      </c>
      <c r="U17" s="162">
        <v>0.2</v>
      </c>
      <c r="V17" s="162">
        <f>ROUND(E17*U17,2)</f>
        <v>2.2999999999999998</v>
      </c>
      <c r="W17" s="162"/>
      <c r="X17" s="162" t="s">
        <v>104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105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33.75" outlineLevel="1" x14ac:dyDescent="0.2">
      <c r="A18" s="160"/>
      <c r="B18" s="161"/>
      <c r="C18" s="252" t="s">
        <v>118</v>
      </c>
      <c r="D18" s="253"/>
      <c r="E18" s="253"/>
      <c r="F18" s="253"/>
      <c r="G18" s="253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53"/>
      <c r="Z18" s="153"/>
      <c r="AA18" s="153"/>
      <c r="AB18" s="153"/>
      <c r="AC18" s="153"/>
      <c r="AD18" s="153"/>
      <c r="AE18" s="153"/>
      <c r="AF18" s="153"/>
      <c r="AG18" s="153" t="s">
        <v>107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79" t="str">
        <f>C18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0"/>
      <c r="B19" s="161"/>
      <c r="C19" s="190" t="s">
        <v>119</v>
      </c>
      <c r="D19" s="163"/>
      <c r="E19" s="164">
        <v>1.92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53"/>
      <c r="Z19" s="153"/>
      <c r="AA19" s="153"/>
      <c r="AB19" s="153"/>
      <c r="AC19" s="153"/>
      <c r="AD19" s="153"/>
      <c r="AE19" s="153"/>
      <c r="AF19" s="153"/>
      <c r="AG19" s="153" t="s">
        <v>109</v>
      </c>
      <c r="AH19" s="153">
        <v>0</v>
      </c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0" t="s">
        <v>120</v>
      </c>
      <c r="D20" s="163"/>
      <c r="E20" s="164">
        <v>9.6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53"/>
      <c r="Z20" s="153"/>
      <c r="AA20" s="153"/>
      <c r="AB20" s="153"/>
      <c r="AC20" s="153"/>
      <c r="AD20" s="153"/>
      <c r="AE20" s="153"/>
      <c r="AF20" s="153"/>
      <c r="AG20" s="153" t="s">
        <v>109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2">
        <v>5</v>
      </c>
      <c r="B21" s="173" t="s">
        <v>121</v>
      </c>
      <c r="C21" s="189" t="s">
        <v>122</v>
      </c>
      <c r="D21" s="174" t="s">
        <v>101</v>
      </c>
      <c r="E21" s="175">
        <v>5.76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7">
        <v>0</v>
      </c>
      <c r="O21" s="177">
        <f>ROUND(E21*N21,2)</f>
        <v>0</v>
      </c>
      <c r="P21" s="177">
        <v>0</v>
      </c>
      <c r="Q21" s="177">
        <f>ROUND(E21*P21,2)</f>
        <v>0</v>
      </c>
      <c r="R21" s="177" t="s">
        <v>102</v>
      </c>
      <c r="S21" s="177" t="s">
        <v>103</v>
      </c>
      <c r="T21" s="178" t="s">
        <v>103</v>
      </c>
      <c r="U21" s="162">
        <v>8.4000000000000005E-2</v>
      </c>
      <c r="V21" s="162">
        <f>ROUND(E21*U21,2)</f>
        <v>0.48</v>
      </c>
      <c r="W21" s="162"/>
      <c r="X21" s="162" t="s">
        <v>104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105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33.75" outlineLevel="1" x14ac:dyDescent="0.2">
      <c r="A22" s="160"/>
      <c r="B22" s="161"/>
      <c r="C22" s="252" t="s">
        <v>118</v>
      </c>
      <c r="D22" s="253"/>
      <c r="E22" s="253"/>
      <c r="F22" s="253"/>
      <c r="G22" s="253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53"/>
      <c r="Z22" s="153"/>
      <c r="AA22" s="153"/>
      <c r="AB22" s="153"/>
      <c r="AC22" s="153"/>
      <c r="AD22" s="153"/>
      <c r="AE22" s="153"/>
      <c r="AF22" s="153"/>
      <c r="AG22" s="153" t="s">
        <v>107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79" t="str">
        <f>C22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190" t="s">
        <v>123</v>
      </c>
      <c r="D23" s="163"/>
      <c r="E23" s="164">
        <v>5.76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53"/>
      <c r="Z23" s="153"/>
      <c r="AA23" s="153"/>
      <c r="AB23" s="153"/>
      <c r="AC23" s="153"/>
      <c r="AD23" s="153"/>
      <c r="AE23" s="153"/>
      <c r="AF23" s="153"/>
      <c r="AG23" s="153" t="s">
        <v>109</v>
      </c>
      <c r="AH23" s="153">
        <v>0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72">
        <v>6</v>
      </c>
      <c r="B24" s="173" t="s">
        <v>124</v>
      </c>
      <c r="C24" s="189" t="s">
        <v>125</v>
      </c>
      <c r="D24" s="174" t="s">
        <v>126</v>
      </c>
      <c r="E24" s="175">
        <v>26.4</v>
      </c>
      <c r="F24" s="176"/>
      <c r="G24" s="177">
        <f>ROUND(E24*F24,2)</f>
        <v>0</v>
      </c>
      <c r="H24" s="176"/>
      <c r="I24" s="177">
        <f>ROUND(E24*H24,2)</f>
        <v>0</v>
      </c>
      <c r="J24" s="176"/>
      <c r="K24" s="177">
        <f>ROUND(E24*J24,2)</f>
        <v>0</v>
      </c>
      <c r="L24" s="177">
        <v>21</v>
      </c>
      <c r="M24" s="177">
        <f>G24*(1+L24/100)</f>
        <v>0</v>
      </c>
      <c r="N24" s="177">
        <v>9.8999999999999999E-4</v>
      </c>
      <c r="O24" s="177">
        <f>ROUND(E24*N24,2)</f>
        <v>0.03</v>
      </c>
      <c r="P24" s="177">
        <v>0</v>
      </c>
      <c r="Q24" s="177">
        <f>ROUND(E24*P24,2)</f>
        <v>0</v>
      </c>
      <c r="R24" s="177" t="s">
        <v>102</v>
      </c>
      <c r="S24" s="177" t="s">
        <v>103</v>
      </c>
      <c r="T24" s="178" t="s">
        <v>103</v>
      </c>
      <c r="U24" s="162">
        <v>0.23599999999999999</v>
      </c>
      <c r="V24" s="162">
        <f>ROUND(E24*U24,2)</f>
        <v>6.23</v>
      </c>
      <c r="W24" s="162"/>
      <c r="X24" s="162" t="s">
        <v>104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105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252" t="s">
        <v>127</v>
      </c>
      <c r="D25" s="253"/>
      <c r="E25" s="253"/>
      <c r="F25" s="253"/>
      <c r="G25" s="253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3"/>
      <c r="Z25" s="153"/>
      <c r="AA25" s="153"/>
      <c r="AB25" s="153"/>
      <c r="AC25" s="153"/>
      <c r="AD25" s="153"/>
      <c r="AE25" s="153"/>
      <c r="AF25" s="153"/>
      <c r="AG25" s="153" t="s">
        <v>107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0" t="s">
        <v>128</v>
      </c>
      <c r="D26" s="163"/>
      <c r="E26" s="164">
        <v>26.4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53"/>
      <c r="Z26" s="153"/>
      <c r="AA26" s="153"/>
      <c r="AB26" s="153"/>
      <c r="AC26" s="153"/>
      <c r="AD26" s="153"/>
      <c r="AE26" s="153"/>
      <c r="AF26" s="153"/>
      <c r="AG26" s="153" t="s">
        <v>109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2">
        <v>7</v>
      </c>
      <c r="B27" s="173" t="s">
        <v>129</v>
      </c>
      <c r="C27" s="189" t="s">
        <v>130</v>
      </c>
      <c r="D27" s="174" t="s">
        <v>126</v>
      </c>
      <c r="E27" s="175">
        <v>26.4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7" t="s">
        <v>102</v>
      </c>
      <c r="S27" s="177" t="s">
        <v>103</v>
      </c>
      <c r="T27" s="178" t="s">
        <v>103</v>
      </c>
      <c r="U27" s="162">
        <v>7.0000000000000007E-2</v>
      </c>
      <c r="V27" s="162">
        <f>ROUND(E27*U27,2)</f>
        <v>1.85</v>
      </c>
      <c r="W27" s="162"/>
      <c r="X27" s="162" t="s">
        <v>104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105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52" t="s">
        <v>131</v>
      </c>
      <c r="D28" s="253"/>
      <c r="E28" s="253"/>
      <c r="F28" s="253"/>
      <c r="G28" s="253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53"/>
      <c r="Z28" s="153"/>
      <c r="AA28" s="153"/>
      <c r="AB28" s="153"/>
      <c r="AC28" s="153"/>
      <c r="AD28" s="153"/>
      <c r="AE28" s="153"/>
      <c r="AF28" s="153"/>
      <c r="AG28" s="153" t="s">
        <v>107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2">
        <v>8</v>
      </c>
      <c r="B29" s="173" t="s">
        <v>132</v>
      </c>
      <c r="C29" s="189" t="s">
        <v>133</v>
      </c>
      <c r="D29" s="174" t="s">
        <v>126</v>
      </c>
      <c r="E29" s="175">
        <v>61.0884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7">
        <v>6.9999999999999999E-4</v>
      </c>
      <c r="O29" s="177">
        <f>ROUND(E29*N29,2)</f>
        <v>0.04</v>
      </c>
      <c r="P29" s="177">
        <v>0</v>
      </c>
      <c r="Q29" s="177">
        <f>ROUND(E29*P29,2)</f>
        <v>0</v>
      </c>
      <c r="R29" s="177" t="s">
        <v>102</v>
      </c>
      <c r="S29" s="177" t="s">
        <v>103</v>
      </c>
      <c r="T29" s="178" t="s">
        <v>103</v>
      </c>
      <c r="U29" s="162">
        <v>0.156</v>
      </c>
      <c r="V29" s="162">
        <f>ROUND(E29*U29,2)</f>
        <v>9.5299999999999994</v>
      </c>
      <c r="W29" s="162"/>
      <c r="X29" s="162" t="s">
        <v>104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105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0" t="s">
        <v>134</v>
      </c>
      <c r="D30" s="163"/>
      <c r="E30" s="164">
        <v>61.0884</v>
      </c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53"/>
      <c r="Z30" s="153"/>
      <c r="AA30" s="153"/>
      <c r="AB30" s="153"/>
      <c r="AC30" s="153"/>
      <c r="AD30" s="153"/>
      <c r="AE30" s="153"/>
      <c r="AF30" s="153"/>
      <c r="AG30" s="153" t="s">
        <v>109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2">
        <v>9</v>
      </c>
      <c r="B31" s="173" t="s">
        <v>135</v>
      </c>
      <c r="C31" s="189" t="s">
        <v>136</v>
      </c>
      <c r="D31" s="174" t="s">
        <v>126</v>
      </c>
      <c r="E31" s="175">
        <v>61.0884</v>
      </c>
      <c r="F31" s="176"/>
      <c r="G31" s="177">
        <f>ROUND(E31*F31,2)</f>
        <v>0</v>
      </c>
      <c r="H31" s="176"/>
      <c r="I31" s="177">
        <f>ROUND(E31*H31,2)</f>
        <v>0</v>
      </c>
      <c r="J31" s="176"/>
      <c r="K31" s="177">
        <f>ROUND(E31*J31,2)</f>
        <v>0</v>
      </c>
      <c r="L31" s="177">
        <v>21</v>
      </c>
      <c r="M31" s="177">
        <f>G31*(1+L31/100)</f>
        <v>0</v>
      </c>
      <c r="N31" s="177">
        <v>0</v>
      </c>
      <c r="O31" s="177">
        <f>ROUND(E31*N31,2)</f>
        <v>0</v>
      </c>
      <c r="P31" s="177">
        <v>0</v>
      </c>
      <c r="Q31" s="177">
        <f>ROUND(E31*P31,2)</f>
        <v>0</v>
      </c>
      <c r="R31" s="177" t="s">
        <v>102</v>
      </c>
      <c r="S31" s="177" t="s">
        <v>103</v>
      </c>
      <c r="T31" s="178" t="s">
        <v>103</v>
      </c>
      <c r="U31" s="162">
        <v>9.5000000000000001E-2</v>
      </c>
      <c r="V31" s="162">
        <f>ROUND(E31*U31,2)</f>
        <v>5.8</v>
      </c>
      <c r="W31" s="162"/>
      <c r="X31" s="162" t="s">
        <v>104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105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252" t="s">
        <v>137</v>
      </c>
      <c r="D32" s="253"/>
      <c r="E32" s="253"/>
      <c r="F32" s="253"/>
      <c r="G32" s="253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53"/>
      <c r="Z32" s="153"/>
      <c r="AA32" s="153"/>
      <c r="AB32" s="153"/>
      <c r="AC32" s="153"/>
      <c r="AD32" s="153"/>
      <c r="AE32" s="153"/>
      <c r="AF32" s="153"/>
      <c r="AG32" s="153" t="s">
        <v>107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72">
        <v>10</v>
      </c>
      <c r="B33" s="173" t="s">
        <v>138</v>
      </c>
      <c r="C33" s="189" t="s">
        <v>139</v>
      </c>
      <c r="D33" s="174" t="s">
        <v>126</v>
      </c>
      <c r="E33" s="175">
        <v>61.0884</v>
      </c>
      <c r="F33" s="176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77">
        <v>8.0000000000000004E-4</v>
      </c>
      <c r="O33" s="177">
        <f>ROUND(E33*N33,2)</f>
        <v>0.05</v>
      </c>
      <c r="P33" s="177">
        <v>0</v>
      </c>
      <c r="Q33" s="177">
        <f>ROUND(E33*P33,2)</f>
        <v>0</v>
      </c>
      <c r="R33" s="177" t="s">
        <v>102</v>
      </c>
      <c r="S33" s="177" t="s">
        <v>103</v>
      </c>
      <c r="T33" s="178" t="s">
        <v>103</v>
      </c>
      <c r="U33" s="162">
        <v>0.28299999999999997</v>
      </c>
      <c r="V33" s="162">
        <f>ROUND(E33*U33,2)</f>
        <v>17.29</v>
      </c>
      <c r="W33" s="162"/>
      <c r="X33" s="162" t="s">
        <v>104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105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252" t="s">
        <v>140</v>
      </c>
      <c r="D34" s="253"/>
      <c r="E34" s="253"/>
      <c r="F34" s="253"/>
      <c r="G34" s="253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3"/>
      <c r="Z34" s="153"/>
      <c r="AA34" s="153"/>
      <c r="AB34" s="153"/>
      <c r="AC34" s="153"/>
      <c r="AD34" s="153"/>
      <c r="AE34" s="153"/>
      <c r="AF34" s="153"/>
      <c r="AG34" s="153" t="s">
        <v>107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2">
        <v>11</v>
      </c>
      <c r="B35" s="173" t="s">
        <v>141</v>
      </c>
      <c r="C35" s="189" t="s">
        <v>142</v>
      </c>
      <c r="D35" s="174" t="s">
        <v>126</v>
      </c>
      <c r="E35" s="175">
        <v>61.0884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7">
        <v>0</v>
      </c>
      <c r="O35" s="177">
        <f>ROUND(E35*N35,2)</f>
        <v>0</v>
      </c>
      <c r="P35" s="177">
        <v>0</v>
      </c>
      <c r="Q35" s="177">
        <f>ROUND(E35*P35,2)</f>
        <v>0</v>
      </c>
      <c r="R35" s="177" t="s">
        <v>102</v>
      </c>
      <c r="S35" s="177" t="s">
        <v>103</v>
      </c>
      <c r="T35" s="178" t="s">
        <v>103</v>
      </c>
      <c r="U35" s="162">
        <v>0.08</v>
      </c>
      <c r="V35" s="162">
        <f>ROUND(E35*U35,2)</f>
        <v>4.8899999999999997</v>
      </c>
      <c r="W35" s="162"/>
      <c r="X35" s="162" t="s">
        <v>104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105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252" t="s">
        <v>143</v>
      </c>
      <c r="D36" s="253"/>
      <c r="E36" s="253"/>
      <c r="F36" s="253"/>
      <c r="G36" s="253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3"/>
      <c r="Z36" s="153"/>
      <c r="AA36" s="153"/>
      <c r="AB36" s="153"/>
      <c r="AC36" s="153"/>
      <c r="AD36" s="153"/>
      <c r="AE36" s="153"/>
      <c r="AF36" s="153"/>
      <c r="AG36" s="153" t="s">
        <v>107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2">
        <v>12</v>
      </c>
      <c r="B37" s="173" t="s">
        <v>144</v>
      </c>
      <c r="C37" s="189" t="s">
        <v>145</v>
      </c>
      <c r="D37" s="174" t="s">
        <v>101</v>
      </c>
      <c r="E37" s="175">
        <v>71.819999999999993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7">
        <v>0</v>
      </c>
      <c r="O37" s="177">
        <f>ROUND(E37*N37,2)</f>
        <v>0</v>
      </c>
      <c r="P37" s="177">
        <v>0</v>
      </c>
      <c r="Q37" s="177">
        <f>ROUND(E37*P37,2)</f>
        <v>0</v>
      </c>
      <c r="R37" s="177" t="s">
        <v>102</v>
      </c>
      <c r="S37" s="177" t="s">
        <v>103</v>
      </c>
      <c r="T37" s="178" t="s">
        <v>103</v>
      </c>
      <c r="U37" s="162">
        <v>0.34499999999999997</v>
      </c>
      <c r="V37" s="162">
        <f>ROUND(E37*U37,2)</f>
        <v>24.78</v>
      </c>
      <c r="W37" s="162"/>
      <c r="X37" s="162" t="s">
        <v>104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105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252" t="s">
        <v>146</v>
      </c>
      <c r="D38" s="253"/>
      <c r="E38" s="253"/>
      <c r="F38" s="253"/>
      <c r="G38" s="253"/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53"/>
      <c r="Z38" s="153"/>
      <c r="AA38" s="153"/>
      <c r="AB38" s="153"/>
      <c r="AC38" s="153"/>
      <c r="AD38" s="153"/>
      <c r="AE38" s="153"/>
      <c r="AF38" s="153"/>
      <c r="AG38" s="153" t="s">
        <v>107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79" t="str">
        <f>C38</f>
        <v>bez naložení do dopravní nádoby, ale s vyprázdněním dopravní nádoby na hromadu nebo na dopravní prostředek,</v>
      </c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190" t="s">
        <v>147</v>
      </c>
      <c r="D39" s="163"/>
      <c r="E39" s="164">
        <v>71.819999999999993</v>
      </c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53"/>
      <c r="Z39" s="153"/>
      <c r="AA39" s="153"/>
      <c r="AB39" s="153"/>
      <c r="AC39" s="153"/>
      <c r="AD39" s="153"/>
      <c r="AE39" s="153"/>
      <c r="AF39" s="153"/>
      <c r="AG39" s="153" t="s">
        <v>109</v>
      </c>
      <c r="AH39" s="153">
        <v>0</v>
      </c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72">
        <v>13</v>
      </c>
      <c r="B40" s="173" t="s">
        <v>148</v>
      </c>
      <c r="C40" s="189" t="s">
        <v>149</v>
      </c>
      <c r="D40" s="174" t="s">
        <v>101</v>
      </c>
      <c r="E40" s="175">
        <v>26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7">
        <v>0</v>
      </c>
      <c r="O40" s="177">
        <f>ROUND(E40*N40,2)</f>
        <v>0</v>
      </c>
      <c r="P40" s="177">
        <v>0</v>
      </c>
      <c r="Q40" s="177">
        <f>ROUND(E40*P40,2)</f>
        <v>0</v>
      </c>
      <c r="R40" s="177" t="s">
        <v>102</v>
      </c>
      <c r="S40" s="177" t="s">
        <v>103</v>
      </c>
      <c r="T40" s="178" t="s">
        <v>103</v>
      </c>
      <c r="U40" s="162">
        <v>1.0999999999999999E-2</v>
      </c>
      <c r="V40" s="162">
        <f>ROUND(E40*U40,2)</f>
        <v>0.28999999999999998</v>
      </c>
      <c r="W40" s="162"/>
      <c r="X40" s="162" t="s">
        <v>104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105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252" t="s">
        <v>150</v>
      </c>
      <c r="D41" s="253"/>
      <c r="E41" s="253"/>
      <c r="F41" s="253"/>
      <c r="G41" s="253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53"/>
      <c r="Z41" s="153"/>
      <c r="AA41" s="153"/>
      <c r="AB41" s="153"/>
      <c r="AC41" s="153"/>
      <c r="AD41" s="153"/>
      <c r="AE41" s="153"/>
      <c r="AF41" s="153"/>
      <c r="AG41" s="153" t="s">
        <v>107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190" t="s">
        <v>151</v>
      </c>
      <c r="D42" s="163"/>
      <c r="E42" s="164">
        <v>20.399999999999999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53"/>
      <c r="Z42" s="153"/>
      <c r="AA42" s="153"/>
      <c r="AB42" s="153"/>
      <c r="AC42" s="153"/>
      <c r="AD42" s="153"/>
      <c r="AE42" s="153"/>
      <c r="AF42" s="153"/>
      <c r="AG42" s="153" t="s">
        <v>109</v>
      </c>
      <c r="AH42" s="153">
        <v>0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190" t="s">
        <v>152</v>
      </c>
      <c r="D43" s="163"/>
      <c r="E43" s="164">
        <v>5.6</v>
      </c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53"/>
      <c r="Z43" s="153"/>
      <c r="AA43" s="153"/>
      <c r="AB43" s="153"/>
      <c r="AC43" s="153"/>
      <c r="AD43" s="153"/>
      <c r="AE43" s="153"/>
      <c r="AF43" s="153"/>
      <c r="AG43" s="153" t="s">
        <v>109</v>
      </c>
      <c r="AH43" s="153">
        <v>0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80">
        <v>14</v>
      </c>
      <c r="B44" s="181" t="s">
        <v>153</v>
      </c>
      <c r="C44" s="191" t="s">
        <v>154</v>
      </c>
      <c r="D44" s="182" t="s">
        <v>101</v>
      </c>
      <c r="E44" s="183">
        <v>26</v>
      </c>
      <c r="F44" s="184"/>
      <c r="G44" s="185">
        <f>ROUND(E44*F44,2)</f>
        <v>0</v>
      </c>
      <c r="H44" s="184"/>
      <c r="I44" s="185">
        <f>ROUND(E44*H44,2)</f>
        <v>0</v>
      </c>
      <c r="J44" s="184"/>
      <c r="K44" s="185">
        <f>ROUND(E44*J44,2)</f>
        <v>0</v>
      </c>
      <c r="L44" s="185">
        <v>21</v>
      </c>
      <c r="M44" s="185">
        <f>G44*(1+L44/100)</f>
        <v>0</v>
      </c>
      <c r="N44" s="185">
        <v>0</v>
      </c>
      <c r="O44" s="185">
        <f>ROUND(E44*N44,2)</f>
        <v>0</v>
      </c>
      <c r="P44" s="185">
        <v>0</v>
      </c>
      <c r="Q44" s="185">
        <f>ROUND(E44*P44,2)</f>
        <v>0</v>
      </c>
      <c r="R44" s="185" t="s">
        <v>102</v>
      </c>
      <c r="S44" s="185" t="s">
        <v>103</v>
      </c>
      <c r="T44" s="186" t="s">
        <v>103</v>
      </c>
      <c r="U44" s="162">
        <v>8.9999999999999993E-3</v>
      </c>
      <c r="V44" s="162">
        <f>ROUND(E44*U44,2)</f>
        <v>0.23</v>
      </c>
      <c r="W44" s="162"/>
      <c r="X44" s="162" t="s">
        <v>104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105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72">
        <v>15</v>
      </c>
      <c r="B45" s="173" t="s">
        <v>155</v>
      </c>
      <c r="C45" s="189" t="s">
        <v>156</v>
      </c>
      <c r="D45" s="174" t="s">
        <v>101</v>
      </c>
      <c r="E45" s="175">
        <v>5.92</v>
      </c>
      <c r="F45" s="176"/>
      <c r="G45" s="177">
        <f>ROUND(E45*F45,2)</f>
        <v>0</v>
      </c>
      <c r="H45" s="176"/>
      <c r="I45" s="177">
        <f>ROUND(E45*H45,2)</f>
        <v>0</v>
      </c>
      <c r="J45" s="176"/>
      <c r="K45" s="177">
        <f>ROUND(E45*J45,2)</f>
        <v>0</v>
      </c>
      <c r="L45" s="177">
        <v>21</v>
      </c>
      <c r="M45" s="177">
        <f>G45*(1+L45/100)</f>
        <v>0</v>
      </c>
      <c r="N45" s="177">
        <v>0</v>
      </c>
      <c r="O45" s="177">
        <f>ROUND(E45*N45,2)</f>
        <v>0</v>
      </c>
      <c r="P45" s="177">
        <v>0</v>
      </c>
      <c r="Q45" s="177">
        <f>ROUND(E45*P45,2)</f>
        <v>0</v>
      </c>
      <c r="R45" s="177" t="s">
        <v>102</v>
      </c>
      <c r="S45" s="177" t="s">
        <v>103</v>
      </c>
      <c r="T45" s="178" t="s">
        <v>103</v>
      </c>
      <c r="U45" s="162">
        <v>0.20200000000000001</v>
      </c>
      <c r="V45" s="162">
        <f>ROUND(E45*U45,2)</f>
        <v>1.2</v>
      </c>
      <c r="W45" s="162"/>
      <c r="X45" s="162" t="s">
        <v>104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105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252" t="s">
        <v>157</v>
      </c>
      <c r="D46" s="253"/>
      <c r="E46" s="253"/>
      <c r="F46" s="253"/>
      <c r="G46" s="253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53"/>
      <c r="Z46" s="153"/>
      <c r="AA46" s="153"/>
      <c r="AB46" s="153"/>
      <c r="AC46" s="153"/>
      <c r="AD46" s="153"/>
      <c r="AE46" s="153"/>
      <c r="AF46" s="153"/>
      <c r="AG46" s="153" t="s">
        <v>107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190" t="s">
        <v>158</v>
      </c>
      <c r="D47" s="163"/>
      <c r="E47" s="164">
        <v>5.92</v>
      </c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53"/>
      <c r="Z47" s="153"/>
      <c r="AA47" s="153"/>
      <c r="AB47" s="153"/>
      <c r="AC47" s="153"/>
      <c r="AD47" s="153"/>
      <c r="AE47" s="153"/>
      <c r="AF47" s="153"/>
      <c r="AG47" s="153" t="s">
        <v>109</v>
      </c>
      <c r="AH47" s="153">
        <v>0</v>
      </c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72">
        <v>16</v>
      </c>
      <c r="B48" s="173" t="s">
        <v>159</v>
      </c>
      <c r="C48" s="189" t="s">
        <v>160</v>
      </c>
      <c r="D48" s="174" t="s">
        <v>101</v>
      </c>
      <c r="E48" s="175">
        <v>4.8</v>
      </c>
      <c r="F48" s="176"/>
      <c r="G48" s="177">
        <f>ROUND(E48*F48,2)</f>
        <v>0</v>
      </c>
      <c r="H48" s="176"/>
      <c r="I48" s="177">
        <f>ROUND(E48*H48,2)</f>
        <v>0</v>
      </c>
      <c r="J48" s="176"/>
      <c r="K48" s="177">
        <f>ROUND(E48*J48,2)</f>
        <v>0</v>
      </c>
      <c r="L48" s="177">
        <v>21</v>
      </c>
      <c r="M48" s="177">
        <f>G48*(1+L48/100)</f>
        <v>0</v>
      </c>
      <c r="N48" s="177">
        <v>0</v>
      </c>
      <c r="O48" s="177">
        <f>ROUND(E48*N48,2)</f>
        <v>0</v>
      </c>
      <c r="P48" s="177">
        <v>0</v>
      </c>
      <c r="Q48" s="177">
        <f>ROUND(E48*P48,2)</f>
        <v>0</v>
      </c>
      <c r="R48" s="177" t="s">
        <v>102</v>
      </c>
      <c r="S48" s="177" t="s">
        <v>103</v>
      </c>
      <c r="T48" s="178" t="s">
        <v>103</v>
      </c>
      <c r="U48" s="162">
        <v>0.94</v>
      </c>
      <c r="V48" s="162">
        <f>ROUND(E48*U48,2)</f>
        <v>4.51</v>
      </c>
      <c r="W48" s="162"/>
      <c r="X48" s="162" t="s">
        <v>104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105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60"/>
      <c r="B49" s="161"/>
      <c r="C49" s="252" t="s">
        <v>161</v>
      </c>
      <c r="D49" s="253"/>
      <c r="E49" s="253"/>
      <c r="F49" s="253"/>
      <c r="G49" s="253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53"/>
      <c r="Z49" s="153"/>
      <c r="AA49" s="153"/>
      <c r="AB49" s="153"/>
      <c r="AC49" s="153"/>
      <c r="AD49" s="153"/>
      <c r="AE49" s="153"/>
      <c r="AF49" s="153"/>
      <c r="AG49" s="153" t="s">
        <v>107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79" t="str">
        <f>C49</f>
        <v>sypaninou z vhodných hornin tř. 1 - 4 nebo materiálem připraveným podél výkopu ve vzdálenosti do 3 m od jeho kraje, pro jakoukoliv hloubku výkopu a jakoukoliv míru zhutnění,</v>
      </c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72">
        <v>17</v>
      </c>
      <c r="B50" s="173" t="s">
        <v>162</v>
      </c>
      <c r="C50" s="189" t="s">
        <v>163</v>
      </c>
      <c r="D50" s="174" t="s">
        <v>101</v>
      </c>
      <c r="E50" s="175">
        <v>37</v>
      </c>
      <c r="F50" s="176"/>
      <c r="G50" s="177">
        <f>ROUND(E50*F50,2)</f>
        <v>0</v>
      </c>
      <c r="H50" s="176"/>
      <c r="I50" s="177">
        <f>ROUND(E50*H50,2)</f>
        <v>0</v>
      </c>
      <c r="J50" s="176"/>
      <c r="K50" s="177">
        <f>ROUND(E50*J50,2)</f>
        <v>0</v>
      </c>
      <c r="L50" s="177">
        <v>21</v>
      </c>
      <c r="M50" s="177">
        <f>G50*(1+L50/100)</f>
        <v>0</v>
      </c>
      <c r="N50" s="177">
        <v>0</v>
      </c>
      <c r="O50" s="177">
        <f>ROUND(E50*N50,2)</f>
        <v>0</v>
      </c>
      <c r="P50" s="177">
        <v>0</v>
      </c>
      <c r="Q50" s="177">
        <f>ROUND(E50*P50,2)</f>
        <v>0</v>
      </c>
      <c r="R50" s="177" t="s">
        <v>102</v>
      </c>
      <c r="S50" s="177" t="s">
        <v>103</v>
      </c>
      <c r="T50" s="178" t="s">
        <v>103</v>
      </c>
      <c r="U50" s="162">
        <v>2.1949999999999998</v>
      </c>
      <c r="V50" s="162">
        <f>ROUND(E50*U50,2)</f>
        <v>81.22</v>
      </c>
      <c r="W50" s="162"/>
      <c r="X50" s="162" t="s">
        <v>104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105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60"/>
      <c r="B51" s="161"/>
      <c r="C51" s="252" t="s">
        <v>164</v>
      </c>
      <c r="D51" s="253"/>
      <c r="E51" s="253"/>
      <c r="F51" s="253"/>
      <c r="G51" s="253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53"/>
      <c r="Z51" s="153"/>
      <c r="AA51" s="153"/>
      <c r="AB51" s="153"/>
      <c r="AC51" s="153"/>
      <c r="AD51" s="153"/>
      <c r="AE51" s="153"/>
      <c r="AF51" s="153"/>
      <c r="AG51" s="153" t="s">
        <v>107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79" t="str">
        <f>C51</f>
        <v>sypaninou z vhodných hornin tř. 1 - 4 nebo materiálem, uloženým ve vzdálenosti do 30 m od vnějšího kraje objektu, pro jakoukoliv míru zhutnění,</v>
      </c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60"/>
      <c r="B52" s="161"/>
      <c r="C52" s="190" t="s">
        <v>165</v>
      </c>
      <c r="D52" s="163"/>
      <c r="E52" s="164">
        <v>60.3</v>
      </c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53"/>
      <c r="Z52" s="153"/>
      <c r="AA52" s="153"/>
      <c r="AB52" s="153"/>
      <c r="AC52" s="153"/>
      <c r="AD52" s="153"/>
      <c r="AE52" s="153"/>
      <c r="AF52" s="153"/>
      <c r="AG52" s="153" t="s">
        <v>109</v>
      </c>
      <c r="AH52" s="153">
        <v>0</v>
      </c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190" t="s">
        <v>166</v>
      </c>
      <c r="D53" s="163"/>
      <c r="E53" s="164">
        <v>-20.399999999999999</v>
      </c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53"/>
      <c r="Z53" s="153"/>
      <c r="AA53" s="153"/>
      <c r="AB53" s="153"/>
      <c r="AC53" s="153"/>
      <c r="AD53" s="153"/>
      <c r="AE53" s="153"/>
      <c r="AF53" s="153"/>
      <c r="AG53" s="153" t="s">
        <v>109</v>
      </c>
      <c r="AH53" s="153">
        <v>0</v>
      </c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190" t="s">
        <v>167</v>
      </c>
      <c r="D54" s="163"/>
      <c r="E54" s="164">
        <v>-1.8</v>
      </c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53"/>
      <c r="Z54" s="153"/>
      <c r="AA54" s="153"/>
      <c r="AB54" s="153"/>
      <c r="AC54" s="153"/>
      <c r="AD54" s="153"/>
      <c r="AE54" s="153"/>
      <c r="AF54" s="153"/>
      <c r="AG54" s="153" t="s">
        <v>109</v>
      </c>
      <c r="AH54" s="153">
        <v>0</v>
      </c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190" t="s">
        <v>168</v>
      </c>
      <c r="D55" s="163"/>
      <c r="E55" s="164">
        <v>-1.1000000000000001</v>
      </c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53"/>
      <c r="Z55" s="153"/>
      <c r="AA55" s="153"/>
      <c r="AB55" s="153"/>
      <c r="AC55" s="153"/>
      <c r="AD55" s="153"/>
      <c r="AE55" s="153"/>
      <c r="AF55" s="153"/>
      <c r="AG55" s="153" t="s">
        <v>109</v>
      </c>
      <c r="AH55" s="153">
        <v>0</v>
      </c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72">
        <v>18</v>
      </c>
      <c r="B56" s="173" t="s">
        <v>169</v>
      </c>
      <c r="C56" s="189" t="s">
        <v>170</v>
      </c>
      <c r="D56" s="174" t="s">
        <v>101</v>
      </c>
      <c r="E56" s="175">
        <v>37</v>
      </c>
      <c r="F56" s="176"/>
      <c r="G56" s="177">
        <f>ROUND(E56*F56,2)</f>
        <v>0</v>
      </c>
      <c r="H56" s="176"/>
      <c r="I56" s="177">
        <f>ROUND(E56*H56,2)</f>
        <v>0</v>
      </c>
      <c r="J56" s="176"/>
      <c r="K56" s="177">
        <f>ROUND(E56*J56,2)</f>
        <v>0</v>
      </c>
      <c r="L56" s="177">
        <v>21</v>
      </c>
      <c r="M56" s="177">
        <f>G56*(1+L56/100)</f>
        <v>0</v>
      </c>
      <c r="N56" s="177">
        <v>0</v>
      </c>
      <c r="O56" s="177">
        <f>ROUND(E56*N56,2)</f>
        <v>0</v>
      </c>
      <c r="P56" s="177">
        <v>0</v>
      </c>
      <c r="Q56" s="177">
        <f>ROUND(E56*P56,2)</f>
        <v>0</v>
      </c>
      <c r="R56" s="177" t="s">
        <v>102</v>
      </c>
      <c r="S56" s="177" t="s">
        <v>103</v>
      </c>
      <c r="T56" s="178" t="s">
        <v>103</v>
      </c>
      <c r="U56" s="162">
        <v>0.997</v>
      </c>
      <c r="V56" s="162">
        <f>ROUND(E56*U56,2)</f>
        <v>36.89</v>
      </c>
      <c r="W56" s="162"/>
      <c r="X56" s="162" t="s">
        <v>104</v>
      </c>
      <c r="Y56" s="153"/>
      <c r="Z56" s="153"/>
      <c r="AA56" s="153"/>
      <c r="AB56" s="153"/>
      <c r="AC56" s="153"/>
      <c r="AD56" s="153"/>
      <c r="AE56" s="153"/>
      <c r="AF56" s="153"/>
      <c r="AG56" s="153" t="s">
        <v>105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60"/>
      <c r="B57" s="161"/>
      <c r="C57" s="252" t="s">
        <v>164</v>
      </c>
      <c r="D57" s="253"/>
      <c r="E57" s="253"/>
      <c r="F57" s="253"/>
      <c r="G57" s="253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53"/>
      <c r="Z57" s="153"/>
      <c r="AA57" s="153"/>
      <c r="AB57" s="153"/>
      <c r="AC57" s="153"/>
      <c r="AD57" s="153"/>
      <c r="AE57" s="153"/>
      <c r="AF57" s="153"/>
      <c r="AG57" s="153" t="s">
        <v>107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79" t="str">
        <f>C57</f>
        <v>sypaninou z vhodných hornin tř. 1 - 4 nebo materiálem, uloženým ve vzdálenosti do 30 m od vnějšího kraje objektu, pro jakoukoliv míru zhutnění,</v>
      </c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80">
        <v>19</v>
      </c>
      <c r="B58" s="181" t="s">
        <v>171</v>
      </c>
      <c r="C58" s="191" t="s">
        <v>172</v>
      </c>
      <c r="D58" s="182" t="s">
        <v>101</v>
      </c>
      <c r="E58" s="183">
        <v>26</v>
      </c>
      <c r="F58" s="184"/>
      <c r="G58" s="185">
        <f>ROUND(E58*F58,2)</f>
        <v>0</v>
      </c>
      <c r="H58" s="184"/>
      <c r="I58" s="185">
        <f>ROUND(E58*H58,2)</f>
        <v>0</v>
      </c>
      <c r="J58" s="184"/>
      <c r="K58" s="185">
        <f>ROUND(E58*J58,2)</f>
        <v>0</v>
      </c>
      <c r="L58" s="185">
        <v>21</v>
      </c>
      <c r="M58" s="185">
        <f>G58*(1+L58/100)</f>
        <v>0</v>
      </c>
      <c r="N58" s="185">
        <v>0</v>
      </c>
      <c r="O58" s="185">
        <f>ROUND(E58*N58,2)</f>
        <v>0</v>
      </c>
      <c r="P58" s="185">
        <v>0</v>
      </c>
      <c r="Q58" s="185">
        <f>ROUND(E58*P58,2)</f>
        <v>0</v>
      </c>
      <c r="R58" s="185" t="s">
        <v>102</v>
      </c>
      <c r="S58" s="185" t="s">
        <v>103</v>
      </c>
      <c r="T58" s="186" t="s">
        <v>103</v>
      </c>
      <c r="U58" s="162">
        <v>0</v>
      </c>
      <c r="V58" s="162">
        <f>ROUND(E58*U58,2)</f>
        <v>0</v>
      </c>
      <c r="W58" s="162"/>
      <c r="X58" s="162" t="s">
        <v>104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105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72">
        <v>20</v>
      </c>
      <c r="B59" s="173" t="s">
        <v>173</v>
      </c>
      <c r="C59" s="189" t="s">
        <v>174</v>
      </c>
      <c r="D59" s="174" t="s">
        <v>126</v>
      </c>
      <c r="E59" s="175">
        <v>21.848400000000002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7" t="s">
        <v>102</v>
      </c>
      <c r="S59" s="177" t="s">
        <v>103</v>
      </c>
      <c r="T59" s="178" t="s">
        <v>103</v>
      </c>
      <c r="U59" s="162">
        <v>0.15</v>
      </c>
      <c r="V59" s="162">
        <f>ROUND(E59*U59,2)</f>
        <v>3.28</v>
      </c>
      <c r="W59" s="162"/>
      <c r="X59" s="162" t="s">
        <v>104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105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252" t="s">
        <v>175</v>
      </c>
      <c r="D60" s="253"/>
      <c r="E60" s="253"/>
      <c r="F60" s="253"/>
      <c r="G60" s="253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53"/>
      <c r="Z60" s="153"/>
      <c r="AA60" s="153"/>
      <c r="AB60" s="153"/>
      <c r="AC60" s="153"/>
      <c r="AD60" s="153"/>
      <c r="AE60" s="153"/>
      <c r="AF60" s="153"/>
      <c r="AG60" s="153" t="s">
        <v>107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79" t="str">
        <f>C60</f>
        <v>z rostlé horniny tř.1 - 4 pod násypy z hornin soudržných do 92% PS a hornin nesoudržných sypkých relativní ulehlosti I(d) do 0,8</v>
      </c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190" t="s">
        <v>176</v>
      </c>
      <c r="D61" s="163"/>
      <c r="E61" s="164">
        <v>21.848400000000002</v>
      </c>
      <c r="F61" s="162"/>
      <c r="G61" s="162"/>
      <c r="H61" s="162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53"/>
      <c r="Z61" s="153"/>
      <c r="AA61" s="153"/>
      <c r="AB61" s="153"/>
      <c r="AC61" s="153"/>
      <c r="AD61" s="153"/>
      <c r="AE61" s="153"/>
      <c r="AF61" s="153"/>
      <c r="AG61" s="153" t="s">
        <v>109</v>
      </c>
      <c r="AH61" s="153">
        <v>0</v>
      </c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80">
        <v>21</v>
      </c>
      <c r="B62" s="181" t="s">
        <v>177</v>
      </c>
      <c r="C62" s="191" t="s">
        <v>178</v>
      </c>
      <c r="D62" s="182" t="s">
        <v>101</v>
      </c>
      <c r="E62" s="183">
        <v>1.8</v>
      </c>
      <c r="F62" s="184"/>
      <c r="G62" s="185">
        <f>ROUND(E62*F62,2)</f>
        <v>0</v>
      </c>
      <c r="H62" s="184"/>
      <c r="I62" s="185">
        <f>ROUND(E62*H62,2)</f>
        <v>0</v>
      </c>
      <c r="J62" s="184"/>
      <c r="K62" s="185">
        <f>ROUND(E62*J62,2)</f>
        <v>0</v>
      </c>
      <c r="L62" s="185">
        <v>21</v>
      </c>
      <c r="M62" s="185">
        <f>G62*(1+L62/100)</f>
        <v>0</v>
      </c>
      <c r="N62" s="185">
        <v>2.1</v>
      </c>
      <c r="O62" s="185">
        <f>ROUND(E62*N62,2)</f>
        <v>3.78</v>
      </c>
      <c r="P62" s="185">
        <v>0</v>
      </c>
      <c r="Q62" s="185">
        <f>ROUND(E62*P62,2)</f>
        <v>0</v>
      </c>
      <c r="R62" s="185" t="s">
        <v>179</v>
      </c>
      <c r="S62" s="185" t="s">
        <v>103</v>
      </c>
      <c r="T62" s="186" t="s">
        <v>103</v>
      </c>
      <c r="U62" s="162">
        <v>0.96499999999999997</v>
      </c>
      <c r="V62" s="162">
        <f>ROUND(E62*U62,2)</f>
        <v>1.74</v>
      </c>
      <c r="W62" s="162"/>
      <c r="X62" s="162" t="s">
        <v>104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105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72">
        <v>22</v>
      </c>
      <c r="B63" s="173" t="s">
        <v>180</v>
      </c>
      <c r="C63" s="189" t="s">
        <v>181</v>
      </c>
      <c r="D63" s="174" t="s">
        <v>101</v>
      </c>
      <c r="E63" s="175">
        <v>0.8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7">
        <v>1.8907700000000001</v>
      </c>
      <c r="O63" s="177">
        <f>ROUND(E63*N63,2)</f>
        <v>1.51</v>
      </c>
      <c r="P63" s="177">
        <v>0</v>
      </c>
      <c r="Q63" s="177">
        <f>ROUND(E63*P63,2)</f>
        <v>0</v>
      </c>
      <c r="R63" s="177" t="s">
        <v>182</v>
      </c>
      <c r="S63" s="177" t="s">
        <v>103</v>
      </c>
      <c r="T63" s="178" t="s">
        <v>103</v>
      </c>
      <c r="U63" s="162">
        <v>1.6950000000000001</v>
      </c>
      <c r="V63" s="162">
        <f>ROUND(E63*U63,2)</f>
        <v>1.36</v>
      </c>
      <c r="W63" s="162"/>
      <c r="X63" s="162" t="s">
        <v>104</v>
      </c>
      <c r="Y63" s="153"/>
      <c r="Z63" s="153"/>
      <c r="AA63" s="153"/>
      <c r="AB63" s="153"/>
      <c r="AC63" s="153"/>
      <c r="AD63" s="153"/>
      <c r="AE63" s="153"/>
      <c r="AF63" s="153"/>
      <c r="AG63" s="153" t="s">
        <v>105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60"/>
      <c r="B64" s="161"/>
      <c r="C64" s="252" t="s">
        <v>183</v>
      </c>
      <c r="D64" s="253"/>
      <c r="E64" s="253"/>
      <c r="F64" s="253"/>
      <c r="G64" s="253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53"/>
      <c r="Z64" s="153"/>
      <c r="AA64" s="153"/>
      <c r="AB64" s="153"/>
      <c r="AC64" s="153"/>
      <c r="AD64" s="153"/>
      <c r="AE64" s="153"/>
      <c r="AF64" s="153"/>
      <c r="AG64" s="153" t="s">
        <v>107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190" t="s">
        <v>184</v>
      </c>
      <c r="D65" s="163"/>
      <c r="E65" s="164">
        <v>0.16</v>
      </c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53"/>
      <c r="Z65" s="153"/>
      <c r="AA65" s="153"/>
      <c r="AB65" s="153"/>
      <c r="AC65" s="153"/>
      <c r="AD65" s="153"/>
      <c r="AE65" s="153"/>
      <c r="AF65" s="153"/>
      <c r="AG65" s="153" t="s">
        <v>109</v>
      </c>
      <c r="AH65" s="153">
        <v>0</v>
      </c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190" t="s">
        <v>185</v>
      </c>
      <c r="D66" s="163"/>
      <c r="E66" s="164">
        <v>0.64</v>
      </c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53"/>
      <c r="Z66" s="153"/>
      <c r="AA66" s="153"/>
      <c r="AB66" s="153"/>
      <c r="AC66" s="153"/>
      <c r="AD66" s="153"/>
      <c r="AE66" s="153"/>
      <c r="AF66" s="153"/>
      <c r="AG66" s="153" t="s">
        <v>109</v>
      </c>
      <c r="AH66" s="153">
        <v>0</v>
      </c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80">
        <v>23</v>
      </c>
      <c r="B67" s="181" t="s">
        <v>186</v>
      </c>
      <c r="C67" s="191" t="s">
        <v>187</v>
      </c>
      <c r="D67" s="182" t="s">
        <v>188</v>
      </c>
      <c r="E67" s="183">
        <v>12</v>
      </c>
      <c r="F67" s="184"/>
      <c r="G67" s="185">
        <f>ROUND(E67*F67,2)</f>
        <v>0</v>
      </c>
      <c r="H67" s="184"/>
      <c r="I67" s="185">
        <f>ROUND(E67*H67,2)</f>
        <v>0</v>
      </c>
      <c r="J67" s="184"/>
      <c r="K67" s="185">
        <f>ROUND(E67*J67,2)</f>
        <v>0</v>
      </c>
      <c r="L67" s="185">
        <v>21</v>
      </c>
      <c r="M67" s="185">
        <f>G67*(1+L67/100)</f>
        <v>0</v>
      </c>
      <c r="N67" s="185">
        <v>0</v>
      </c>
      <c r="O67" s="185">
        <f>ROUND(E67*N67,2)</f>
        <v>0</v>
      </c>
      <c r="P67" s="185">
        <v>0</v>
      </c>
      <c r="Q67" s="185">
        <f>ROUND(E67*P67,2)</f>
        <v>0</v>
      </c>
      <c r="R67" s="185" t="s">
        <v>182</v>
      </c>
      <c r="S67" s="185" t="s">
        <v>103</v>
      </c>
      <c r="T67" s="186" t="s">
        <v>103</v>
      </c>
      <c r="U67" s="162">
        <v>2.5999999999999999E-2</v>
      </c>
      <c r="V67" s="162">
        <f>ROUND(E67*U67,2)</f>
        <v>0.31</v>
      </c>
      <c r="W67" s="162"/>
      <c r="X67" s="162" t="s">
        <v>104</v>
      </c>
      <c r="Y67" s="153"/>
      <c r="Z67" s="153"/>
      <c r="AA67" s="153"/>
      <c r="AB67" s="153"/>
      <c r="AC67" s="153"/>
      <c r="AD67" s="153"/>
      <c r="AE67" s="153"/>
      <c r="AF67" s="153"/>
      <c r="AG67" s="153" t="s">
        <v>105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80">
        <v>24</v>
      </c>
      <c r="B68" s="181" t="s">
        <v>189</v>
      </c>
      <c r="C68" s="191" t="s">
        <v>190</v>
      </c>
      <c r="D68" s="182" t="s">
        <v>188</v>
      </c>
      <c r="E68" s="183">
        <v>25</v>
      </c>
      <c r="F68" s="184"/>
      <c r="G68" s="185">
        <f>ROUND(E68*F68,2)</f>
        <v>0</v>
      </c>
      <c r="H68" s="184"/>
      <c r="I68" s="185">
        <f>ROUND(E68*H68,2)</f>
        <v>0</v>
      </c>
      <c r="J68" s="184"/>
      <c r="K68" s="185">
        <f>ROUND(E68*J68,2)</f>
        <v>0</v>
      </c>
      <c r="L68" s="185">
        <v>21</v>
      </c>
      <c r="M68" s="185">
        <f>G68*(1+L68/100)</f>
        <v>0</v>
      </c>
      <c r="N68" s="185">
        <v>5.0000000000000002E-5</v>
      </c>
      <c r="O68" s="185">
        <f>ROUND(E68*N68,2)</f>
        <v>0</v>
      </c>
      <c r="P68" s="185">
        <v>0</v>
      </c>
      <c r="Q68" s="185">
        <f>ROUND(E68*P68,2)</f>
        <v>0</v>
      </c>
      <c r="R68" s="185" t="s">
        <v>182</v>
      </c>
      <c r="S68" s="185" t="s">
        <v>103</v>
      </c>
      <c r="T68" s="186" t="s">
        <v>103</v>
      </c>
      <c r="U68" s="162">
        <v>3.4000000000000002E-2</v>
      </c>
      <c r="V68" s="162">
        <f>ROUND(E68*U68,2)</f>
        <v>0.85</v>
      </c>
      <c r="W68" s="162"/>
      <c r="X68" s="162" t="s">
        <v>104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105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72">
        <v>25</v>
      </c>
      <c r="B69" s="173" t="s">
        <v>191</v>
      </c>
      <c r="C69" s="189" t="s">
        <v>192</v>
      </c>
      <c r="D69" s="174" t="s">
        <v>101</v>
      </c>
      <c r="E69" s="175">
        <v>4.8</v>
      </c>
      <c r="F69" s="176"/>
      <c r="G69" s="177">
        <f>ROUND(E69*F69,2)</f>
        <v>0</v>
      </c>
      <c r="H69" s="176"/>
      <c r="I69" s="177">
        <f>ROUND(E69*H69,2)</f>
        <v>0</v>
      </c>
      <c r="J69" s="176"/>
      <c r="K69" s="177">
        <f>ROUND(E69*J69,2)</f>
        <v>0</v>
      </c>
      <c r="L69" s="177">
        <v>21</v>
      </c>
      <c r="M69" s="177">
        <f>G69*(1+L69/100)</f>
        <v>0</v>
      </c>
      <c r="N69" s="177">
        <v>1.7</v>
      </c>
      <c r="O69" s="177">
        <f>ROUND(E69*N69,2)</f>
        <v>8.16</v>
      </c>
      <c r="P69" s="177">
        <v>0</v>
      </c>
      <c r="Q69" s="177">
        <f>ROUND(E69*P69,2)</f>
        <v>0</v>
      </c>
      <c r="R69" s="177"/>
      <c r="S69" s="177" t="s">
        <v>193</v>
      </c>
      <c r="T69" s="178" t="s">
        <v>103</v>
      </c>
      <c r="U69" s="162">
        <v>1.587</v>
      </c>
      <c r="V69" s="162">
        <f>ROUND(E69*U69,2)</f>
        <v>7.62</v>
      </c>
      <c r="W69" s="162"/>
      <c r="X69" s="162" t="s">
        <v>104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105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190" t="s">
        <v>194</v>
      </c>
      <c r="D70" s="163"/>
      <c r="E70" s="164">
        <v>0.96</v>
      </c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53"/>
      <c r="Z70" s="153"/>
      <c r="AA70" s="153"/>
      <c r="AB70" s="153"/>
      <c r="AC70" s="153"/>
      <c r="AD70" s="153"/>
      <c r="AE70" s="153"/>
      <c r="AF70" s="153"/>
      <c r="AG70" s="153" t="s">
        <v>109</v>
      </c>
      <c r="AH70" s="153">
        <v>0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60"/>
      <c r="B71" s="161"/>
      <c r="C71" s="190" t="s">
        <v>195</v>
      </c>
      <c r="D71" s="163"/>
      <c r="E71" s="164">
        <v>3.84</v>
      </c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53"/>
      <c r="Z71" s="153"/>
      <c r="AA71" s="153"/>
      <c r="AB71" s="153"/>
      <c r="AC71" s="153"/>
      <c r="AD71" s="153"/>
      <c r="AE71" s="153"/>
      <c r="AF71" s="153"/>
      <c r="AG71" s="153" t="s">
        <v>109</v>
      </c>
      <c r="AH71" s="153">
        <v>0</v>
      </c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x14ac:dyDescent="0.2">
      <c r="A72" s="166" t="s">
        <v>97</v>
      </c>
      <c r="B72" s="167" t="s">
        <v>61</v>
      </c>
      <c r="C72" s="188" t="s">
        <v>62</v>
      </c>
      <c r="D72" s="168"/>
      <c r="E72" s="169"/>
      <c r="F72" s="170"/>
      <c r="G72" s="170">
        <f>SUMIF(AG73:AG115,"&lt;&gt;NOR",G73:G115)</f>
        <v>0</v>
      </c>
      <c r="H72" s="170"/>
      <c r="I72" s="170">
        <f>SUM(I73:I115)</f>
        <v>0</v>
      </c>
      <c r="J72" s="170"/>
      <c r="K72" s="170">
        <f>SUM(K73:K115)</f>
        <v>0</v>
      </c>
      <c r="L72" s="170"/>
      <c r="M72" s="170">
        <f>SUM(M73:M115)</f>
        <v>0</v>
      </c>
      <c r="N72" s="170"/>
      <c r="O72" s="170">
        <f>SUM(O73:O115)</f>
        <v>32.94</v>
      </c>
      <c r="P72" s="170"/>
      <c r="Q72" s="170">
        <f>SUM(Q73:Q115)</f>
        <v>0</v>
      </c>
      <c r="R72" s="170"/>
      <c r="S72" s="170"/>
      <c r="T72" s="171"/>
      <c r="U72" s="165"/>
      <c r="V72" s="165">
        <f>SUM(V73:V115)</f>
        <v>245.52000000000004</v>
      </c>
      <c r="W72" s="165"/>
      <c r="X72" s="165"/>
      <c r="AG72" t="s">
        <v>98</v>
      </c>
    </row>
    <row r="73" spans="1:60" ht="22.5" outlineLevel="1" x14ac:dyDescent="0.2">
      <c r="A73" s="172">
        <v>26</v>
      </c>
      <c r="B73" s="173" t="s">
        <v>196</v>
      </c>
      <c r="C73" s="189" t="s">
        <v>197</v>
      </c>
      <c r="D73" s="174" t="s">
        <v>101</v>
      </c>
      <c r="E73" s="175">
        <v>8.9499999999999993</v>
      </c>
      <c r="F73" s="176"/>
      <c r="G73" s="177">
        <f>ROUND(E73*F73,2)</f>
        <v>0</v>
      </c>
      <c r="H73" s="176"/>
      <c r="I73" s="177">
        <f>ROUND(E73*H73,2)</f>
        <v>0</v>
      </c>
      <c r="J73" s="176"/>
      <c r="K73" s="177">
        <f>ROUND(E73*J73,2)</f>
        <v>0</v>
      </c>
      <c r="L73" s="177">
        <v>21</v>
      </c>
      <c r="M73" s="177">
        <f>G73*(1+L73/100)</f>
        <v>0</v>
      </c>
      <c r="N73" s="177">
        <v>2.59138</v>
      </c>
      <c r="O73" s="177">
        <f>ROUND(E73*N73,2)</f>
        <v>23.19</v>
      </c>
      <c r="P73" s="177">
        <v>0</v>
      </c>
      <c r="Q73" s="177">
        <f>ROUND(E73*P73,2)</f>
        <v>0</v>
      </c>
      <c r="R73" s="177" t="s">
        <v>198</v>
      </c>
      <c r="S73" s="177" t="s">
        <v>103</v>
      </c>
      <c r="T73" s="178" t="s">
        <v>103</v>
      </c>
      <c r="U73" s="162">
        <v>4.1929999999999996</v>
      </c>
      <c r="V73" s="162">
        <f>ROUND(E73*U73,2)</f>
        <v>37.53</v>
      </c>
      <c r="W73" s="162"/>
      <c r="X73" s="162" t="s">
        <v>104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105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60"/>
      <c r="B74" s="161"/>
      <c r="C74" s="252" t="s">
        <v>199</v>
      </c>
      <c r="D74" s="253"/>
      <c r="E74" s="253"/>
      <c r="F74" s="253"/>
      <c r="G74" s="253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53"/>
      <c r="Z74" s="153"/>
      <c r="AA74" s="153"/>
      <c r="AB74" s="153"/>
      <c r="AC74" s="153"/>
      <c r="AD74" s="153"/>
      <c r="AE74" s="153"/>
      <c r="AF74" s="153"/>
      <c r="AG74" s="153" t="s">
        <v>107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79" t="str">
        <f>C74</f>
        <v>čistíren odpadních vod (mimo budovy), nádrží, vodojemů, žlabů nebo kanálů, včetně pomocného pracovního lešení o výšce podlahy do 1900 mm a pro zatížení do 1,5 kPa,</v>
      </c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72">
        <v>27</v>
      </c>
      <c r="B75" s="173" t="s">
        <v>200</v>
      </c>
      <c r="C75" s="189" t="s">
        <v>201</v>
      </c>
      <c r="D75" s="174" t="s">
        <v>126</v>
      </c>
      <c r="E75" s="175">
        <v>60.8</v>
      </c>
      <c r="F75" s="176"/>
      <c r="G75" s="177">
        <f>ROUND(E75*F75,2)</f>
        <v>0</v>
      </c>
      <c r="H75" s="176"/>
      <c r="I75" s="177">
        <f>ROUND(E75*H75,2)</f>
        <v>0</v>
      </c>
      <c r="J75" s="176"/>
      <c r="K75" s="177">
        <f>ROUND(E75*J75,2)</f>
        <v>0</v>
      </c>
      <c r="L75" s="177">
        <v>21</v>
      </c>
      <c r="M75" s="177">
        <f>G75*(1+L75/100)</f>
        <v>0</v>
      </c>
      <c r="N75" s="177">
        <v>6.5350000000000005E-2</v>
      </c>
      <c r="O75" s="177">
        <f>ROUND(E75*N75,2)</f>
        <v>3.97</v>
      </c>
      <c r="P75" s="177">
        <v>0</v>
      </c>
      <c r="Q75" s="177">
        <f>ROUND(E75*P75,2)</f>
        <v>0</v>
      </c>
      <c r="R75" s="177" t="s">
        <v>198</v>
      </c>
      <c r="S75" s="177" t="s">
        <v>103</v>
      </c>
      <c r="T75" s="178" t="s">
        <v>103</v>
      </c>
      <c r="U75" s="162">
        <v>1.72</v>
      </c>
      <c r="V75" s="162">
        <f>ROUND(E75*U75,2)</f>
        <v>104.58</v>
      </c>
      <c r="W75" s="162"/>
      <c r="X75" s="162" t="s">
        <v>104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105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52" t="s">
        <v>202</v>
      </c>
      <c r="D76" s="253"/>
      <c r="E76" s="253"/>
      <c r="F76" s="253"/>
      <c r="G76" s="253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53"/>
      <c r="Z76" s="153"/>
      <c r="AA76" s="153"/>
      <c r="AB76" s="153"/>
      <c r="AC76" s="153"/>
      <c r="AD76" s="153"/>
      <c r="AE76" s="153"/>
      <c r="AF76" s="153"/>
      <c r="AG76" s="153" t="s">
        <v>107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256" t="s">
        <v>203</v>
      </c>
      <c r="D77" s="257"/>
      <c r="E77" s="257"/>
      <c r="F77" s="257"/>
      <c r="G77" s="257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53"/>
      <c r="Z77" s="153"/>
      <c r="AA77" s="153"/>
      <c r="AB77" s="153"/>
      <c r="AC77" s="153"/>
      <c r="AD77" s="153"/>
      <c r="AE77" s="153"/>
      <c r="AF77" s="153"/>
      <c r="AG77" s="153" t="s">
        <v>107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256" t="s">
        <v>204</v>
      </c>
      <c r="D78" s="257"/>
      <c r="E78" s="257"/>
      <c r="F78" s="257"/>
      <c r="G78" s="257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53"/>
      <c r="Z78" s="153"/>
      <c r="AA78" s="153"/>
      <c r="AB78" s="153"/>
      <c r="AC78" s="153"/>
      <c r="AD78" s="153"/>
      <c r="AE78" s="153"/>
      <c r="AF78" s="153"/>
      <c r="AG78" s="153" t="s">
        <v>107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190" t="s">
        <v>205</v>
      </c>
      <c r="D79" s="163"/>
      <c r="E79" s="164">
        <v>34.799999999999997</v>
      </c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53"/>
      <c r="Z79" s="153"/>
      <c r="AA79" s="153"/>
      <c r="AB79" s="153"/>
      <c r="AC79" s="153"/>
      <c r="AD79" s="153"/>
      <c r="AE79" s="153"/>
      <c r="AF79" s="153"/>
      <c r="AG79" s="153" t="s">
        <v>109</v>
      </c>
      <c r="AH79" s="153">
        <v>0</v>
      </c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190" t="s">
        <v>206</v>
      </c>
      <c r="D80" s="163"/>
      <c r="E80" s="164">
        <v>26</v>
      </c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53"/>
      <c r="Z80" s="153"/>
      <c r="AA80" s="153"/>
      <c r="AB80" s="153"/>
      <c r="AC80" s="153"/>
      <c r="AD80" s="153"/>
      <c r="AE80" s="153"/>
      <c r="AF80" s="153"/>
      <c r="AG80" s="153" t="s">
        <v>109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72">
        <v>28</v>
      </c>
      <c r="B81" s="173" t="s">
        <v>207</v>
      </c>
      <c r="C81" s="189" t="s">
        <v>208</v>
      </c>
      <c r="D81" s="174" t="s">
        <v>126</v>
      </c>
      <c r="E81" s="175">
        <v>60.8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7">
        <v>0</v>
      </c>
      <c r="O81" s="177">
        <f>ROUND(E81*N81,2)</f>
        <v>0</v>
      </c>
      <c r="P81" s="177">
        <v>0</v>
      </c>
      <c r="Q81" s="177">
        <f>ROUND(E81*P81,2)</f>
        <v>0</v>
      </c>
      <c r="R81" s="177" t="s">
        <v>198</v>
      </c>
      <c r="S81" s="177" t="s">
        <v>103</v>
      </c>
      <c r="T81" s="178" t="s">
        <v>103</v>
      </c>
      <c r="U81" s="162">
        <v>0.65</v>
      </c>
      <c r="V81" s="162">
        <f>ROUND(E81*U81,2)</f>
        <v>39.520000000000003</v>
      </c>
      <c r="W81" s="162"/>
      <c r="X81" s="162" t="s">
        <v>104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105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252" t="s">
        <v>202</v>
      </c>
      <c r="D82" s="253"/>
      <c r="E82" s="253"/>
      <c r="F82" s="253"/>
      <c r="G82" s="253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53"/>
      <c r="Z82" s="153"/>
      <c r="AA82" s="153"/>
      <c r="AB82" s="153"/>
      <c r="AC82" s="153"/>
      <c r="AD82" s="153"/>
      <c r="AE82" s="153"/>
      <c r="AF82" s="153"/>
      <c r="AG82" s="153" t="s">
        <v>107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256" t="s">
        <v>203</v>
      </c>
      <c r="D83" s="257"/>
      <c r="E83" s="257"/>
      <c r="F83" s="257"/>
      <c r="G83" s="257"/>
      <c r="H83" s="162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53"/>
      <c r="Z83" s="153"/>
      <c r="AA83" s="153"/>
      <c r="AB83" s="153"/>
      <c r="AC83" s="153"/>
      <c r="AD83" s="153"/>
      <c r="AE83" s="153"/>
      <c r="AF83" s="153"/>
      <c r="AG83" s="153" t="s">
        <v>107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256" t="s">
        <v>204</v>
      </c>
      <c r="D84" s="257"/>
      <c r="E84" s="257"/>
      <c r="F84" s="257"/>
      <c r="G84" s="257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53"/>
      <c r="Z84" s="153"/>
      <c r="AA84" s="153"/>
      <c r="AB84" s="153"/>
      <c r="AC84" s="153"/>
      <c r="AD84" s="153"/>
      <c r="AE84" s="153"/>
      <c r="AF84" s="153"/>
      <c r="AG84" s="153" t="s">
        <v>107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72">
        <v>29</v>
      </c>
      <c r="B85" s="173" t="s">
        <v>209</v>
      </c>
      <c r="C85" s="189" t="s">
        <v>210</v>
      </c>
      <c r="D85" s="174" t="s">
        <v>211</v>
      </c>
      <c r="E85" s="175">
        <v>2.0098199999999999</v>
      </c>
      <c r="F85" s="176"/>
      <c r="G85" s="177">
        <f>ROUND(E85*F85,2)</f>
        <v>0</v>
      </c>
      <c r="H85" s="176"/>
      <c r="I85" s="177">
        <f>ROUND(E85*H85,2)</f>
        <v>0</v>
      </c>
      <c r="J85" s="176"/>
      <c r="K85" s="177">
        <f>ROUND(E85*J85,2)</f>
        <v>0</v>
      </c>
      <c r="L85" s="177">
        <v>21</v>
      </c>
      <c r="M85" s="177">
        <f>G85*(1+L85/100)</f>
        <v>0</v>
      </c>
      <c r="N85" s="177">
        <v>1.02535</v>
      </c>
      <c r="O85" s="177">
        <f>ROUND(E85*N85,2)</f>
        <v>2.06</v>
      </c>
      <c r="P85" s="177">
        <v>0</v>
      </c>
      <c r="Q85" s="177">
        <f>ROUND(E85*P85,2)</f>
        <v>0</v>
      </c>
      <c r="R85" s="177" t="s">
        <v>198</v>
      </c>
      <c r="S85" s="177" t="s">
        <v>103</v>
      </c>
      <c r="T85" s="178" t="s">
        <v>103</v>
      </c>
      <c r="U85" s="162">
        <v>22.07</v>
      </c>
      <c r="V85" s="162">
        <f>ROUND(E85*U85,2)</f>
        <v>44.36</v>
      </c>
      <c r="W85" s="162"/>
      <c r="X85" s="162" t="s">
        <v>104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105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60"/>
      <c r="B86" s="161"/>
      <c r="C86" s="252" t="s">
        <v>212</v>
      </c>
      <c r="D86" s="253"/>
      <c r="E86" s="253"/>
      <c r="F86" s="253"/>
      <c r="G86" s="253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53"/>
      <c r="Z86" s="153"/>
      <c r="AA86" s="153"/>
      <c r="AB86" s="153"/>
      <c r="AC86" s="153"/>
      <c r="AD86" s="153"/>
      <c r="AE86" s="153"/>
      <c r="AF86" s="153"/>
      <c r="AG86" s="153" t="s">
        <v>107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79" t="str">
        <f>C86</f>
        <v>čistíren odpadních vod (mimo budovy), nádrží, vodojemů, žlabů nebo kanálů , včetně pomocného pracovního lešení o výšce podlahy do 1900 mm a pro zatížení do 1,5 kPa,</v>
      </c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190" t="s">
        <v>213</v>
      </c>
      <c r="D87" s="163"/>
      <c r="E87" s="164">
        <v>2.0098199999999999</v>
      </c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53"/>
      <c r="Z87" s="153"/>
      <c r="AA87" s="153"/>
      <c r="AB87" s="153"/>
      <c r="AC87" s="153"/>
      <c r="AD87" s="153"/>
      <c r="AE87" s="153"/>
      <c r="AF87" s="153"/>
      <c r="AG87" s="153" t="s">
        <v>109</v>
      </c>
      <c r="AH87" s="153">
        <v>0</v>
      </c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80">
        <v>30</v>
      </c>
      <c r="B88" s="181" t="s">
        <v>214</v>
      </c>
      <c r="C88" s="191" t="s">
        <v>215</v>
      </c>
      <c r="D88" s="182" t="s">
        <v>216</v>
      </c>
      <c r="E88" s="183">
        <v>8</v>
      </c>
      <c r="F88" s="184"/>
      <c r="G88" s="185">
        <f>ROUND(E88*F88,2)</f>
        <v>0</v>
      </c>
      <c r="H88" s="184"/>
      <c r="I88" s="185">
        <f>ROUND(E88*H88,2)</f>
        <v>0</v>
      </c>
      <c r="J88" s="184"/>
      <c r="K88" s="185">
        <f>ROUND(E88*J88,2)</f>
        <v>0</v>
      </c>
      <c r="L88" s="185">
        <v>21</v>
      </c>
      <c r="M88" s="185">
        <f>G88*(1+L88/100)</f>
        <v>0</v>
      </c>
      <c r="N88" s="185">
        <v>4.7499999999999999E-3</v>
      </c>
      <c r="O88" s="185">
        <f>ROUND(E88*N88,2)</f>
        <v>0.04</v>
      </c>
      <c r="P88" s="185">
        <v>0</v>
      </c>
      <c r="Q88" s="185">
        <f>ROUND(E88*P88,2)</f>
        <v>0</v>
      </c>
      <c r="R88" s="185"/>
      <c r="S88" s="185" t="s">
        <v>103</v>
      </c>
      <c r="T88" s="186" t="s">
        <v>103</v>
      </c>
      <c r="U88" s="162">
        <v>0.35299999999999998</v>
      </c>
      <c r="V88" s="162">
        <f>ROUND(E88*U88,2)</f>
        <v>2.82</v>
      </c>
      <c r="W88" s="162"/>
      <c r="X88" s="162" t="s">
        <v>104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105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72">
        <v>31</v>
      </c>
      <c r="B89" s="173" t="s">
        <v>217</v>
      </c>
      <c r="C89" s="189" t="s">
        <v>218</v>
      </c>
      <c r="D89" s="174" t="s">
        <v>126</v>
      </c>
      <c r="E89" s="175">
        <v>4.32</v>
      </c>
      <c r="F89" s="176"/>
      <c r="G89" s="177">
        <f>ROUND(E89*F89,2)</f>
        <v>0</v>
      </c>
      <c r="H89" s="176"/>
      <c r="I89" s="177">
        <f>ROUND(E89*H89,2)</f>
        <v>0</v>
      </c>
      <c r="J89" s="176"/>
      <c r="K89" s="177">
        <f>ROUND(E89*J89,2)</f>
        <v>0</v>
      </c>
      <c r="L89" s="177">
        <v>21</v>
      </c>
      <c r="M89" s="177">
        <f>G89*(1+L89/100)</f>
        <v>0</v>
      </c>
      <c r="N89" s="177">
        <v>7.5399999999999998E-3</v>
      </c>
      <c r="O89" s="177">
        <f>ROUND(E89*N89,2)</f>
        <v>0.03</v>
      </c>
      <c r="P89" s="177">
        <v>0</v>
      </c>
      <c r="Q89" s="177">
        <f>ROUND(E89*P89,2)</f>
        <v>0</v>
      </c>
      <c r="R89" s="177" t="s">
        <v>219</v>
      </c>
      <c r="S89" s="177" t="s">
        <v>103</v>
      </c>
      <c r="T89" s="178" t="s">
        <v>103</v>
      </c>
      <c r="U89" s="162">
        <v>0.67600000000000005</v>
      </c>
      <c r="V89" s="162">
        <f>ROUND(E89*U89,2)</f>
        <v>2.92</v>
      </c>
      <c r="W89" s="162"/>
      <c r="X89" s="162" t="s">
        <v>104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105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252" t="s">
        <v>220</v>
      </c>
      <c r="D90" s="253"/>
      <c r="E90" s="253"/>
      <c r="F90" s="253"/>
      <c r="G90" s="253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53"/>
      <c r="Z90" s="153"/>
      <c r="AA90" s="153"/>
      <c r="AB90" s="153"/>
      <c r="AC90" s="153"/>
      <c r="AD90" s="153"/>
      <c r="AE90" s="153"/>
      <c r="AF90" s="153"/>
      <c r="AG90" s="153" t="s">
        <v>107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79" t="str">
        <f>C90</f>
        <v>výšky do 4 m se zesílením dna bednění podle hodnoty zatížení betonovou směsí a výztuží. Bez pomocného lešení.</v>
      </c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60"/>
      <c r="B91" s="161"/>
      <c r="C91" s="190" t="s">
        <v>221</v>
      </c>
      <c r="D91" s="163"/>
      <c r="E91" s="164">
        <v>4.32</v>
      </c>
      <c r="F91" s="162"/>
      <c r="G91" s="162"/>
      <c r="H91" s="162"/>
      <c r="I91" s="162"/>
      <c r="J91" s="162"/>
      <c r="K91" s="162"/>
      <c r="L91" s="162"/>
      <c r="M91" s="162"/>
      <c r="N91" s="162"/>
      <c r="O91" s="162"/>
      <c r="P91" s="162"/>
      <c r="Q91" s="162"/>
      <c r="R91" s="162"/>
      <c r="S91" s="162"/>
      <c r="T91" s="162"/>
      <c r="U91" s="162"/>
      <c r="V91" s="162"/>
      <c r="W91" s="162"/>
      <c r="X91" s="162"/>
      <c r="Y91" s="153"/>
      <c r="Z91" s="153"/>
      <c r="AA91" s="153"/>
      <c r="AB91" s="153"/>
      <c r="AC91" s="153"/>
      <c r="AD91" s="153"/>
      <c r="AE91" s="153"/>
      <c r="AF91" s="153"/>
      <c r="AG91" s="153" t="s">
        <v>109</v>
      </c>
      <c r="AH91" s="153">
        <v>0</v>
      </c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72">
        <v>32</v>
      </c>
      <c r="B92" s="173" t="s">
        <v>222</v>
      </c>
      <c r="C92" s="189" t="s">
        <v>223</v>
      </c>
      <c r="D92" s="174" t="s">
        <v>126</v>
      </c>
      <c r="E92" s="175">
        <v>4.32</v>
      </c>
      <c r="F92" s="176"/>
      <c r="G92" s="177">
        <f>ROUND(E92*F92,2)</f>
        <v>0</v>
      </c>
      <c r="H92" s="176"/>
      <c r="I92" s="177">
        <f>ROUND(E92*H92,2)</f>
        <v>0</v>
      </c>
      <c r="J92" s="176"/>
      <c r="K92" s="177">
        <f>ROUND(E92*J92,2)</f>
        <v>0</v>
      </c>
      <c r="L92" s="177">
        <v>21</v>
      </c>
      <c r="M92" s="177">
        <f>G92*(1+L92/100)</f>
        <v>0</v>
      </c>
      <c r="N92" s="177">
        <v>0</v>
      </c>
      <c r="O92" s="177">
        <f>ROUND(E92*N92,2)</f>
        <v>0</v>
      </c>
      <c r="P92" s="177">
        <v>0</v>
      </c>
      <c r="Q92" s="177">
        <f>ROUND(E92*P92,2)</f>
        <v>0</v>
      </c>
      <c r="R92" s="177" t="s">
        <v>219</v>
      </c>
      <c r="S92" s="177" t="s">
        <v>103</v>
      </c>
      <c r="T92" s="178" t="s">
        <v>103</v>
      </c>
      <c r="U92" s="162">
        <v>0.23</v>
      </c>
      <c r="V92" s="162">
        <f>ROUND(E92*U92,2)</f>
        <v>0.99</v>
      </c>
      <c r="W92" s="162"/>
      <c r="X92" s="162" t="s">
        <v>104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105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60"/>
      <c r="B93" s="161"/>
      <c r="C93" s="252" t="s">
        <v>220</v>
      </c>
      <c r="D93" s="253"/>
      <c r="E93" s="253"/>
      <c r="F93" s="253"/>
      <c r="G93" s="253"/>
      <c r="H93" s="162"/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53"/>
      <c r="Z93" s="153"/>
      <c r="AA93" s="153"/>
      <c r="AB93" s="153"/>
      <c r="AC93" s="153"/>
      <c r="AD93" s="153"/>
      <c r="AE93" s="153"/>
      <c r="AF93" s="153"/>
      <c r="AG93" s="153" t="s">
        <v>107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79" t="str">
        <f>C93</f>
        <v>výšky do 4 m se zesílením dna bednění podle hodnoty zatížení betonovou směsí a výztuží. Bez pomocného lešení.</v>
      </c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72">
        <v>33</v>
      </c>
      <c r="B94" s="173" t="s">
        <v>224</v>
      </c>
      <c r="C94" s="189" t="s">
        <v>225</v>
      </c>
      <c r="D94" s="174" t="s">
        <v>101</v>
      </c>
      <c r="E94" s="175">
        <v>1.1000000000000001</v>
      </c>
      <c r="F94" s="176"/>
      <c r="G94" s="177">
        <f>ROUND(E94*F94,2)</f>
        <v>0</v>
      </c>
      <c r="H94" s="176"/>
      <c r="I94" s="177">
        <f>ROUND(E94*H94,2)</f>
        <v>0</v>
      </c>
      <c r="J94" s="176"/>
      <c r="K94" s="177">
        <f>ROUND(E94*J94,2)</f>
        <v>0</v>
      </c>
      <c r="L94" s="177">
        <v>21</v>
      </c>
      <c r="M94" s="177">
        <f>G94*(1+L94/100)</f>
        <v>0</v>
      </c>
      <c r="N94" s="177">
        <v>2.5249999999999999</v>
      </c>
      <c r="O94" s="177">
        <f>ROUND(E94*N94,2)</f>
        <v>2.78</v>
      </c>
      <c r="P94" s="177">
        <v>0</v>
      </c>
      <c r="Q94" s="177">
        <f>ROUND(E94*P94,2)</f>
        <v>0</v>
      </c>
      <c r="R94" s="177" t="s">
        <v>219</v>
      </c>
      <c r="S94" s="177" t="s">
        <v>103</v>
      </c>
      <c r="T94" s="178" t="s">
        <v>103</v>
      </c>
      <c r="U94" s="162">
        <v>2.58</v>
      </c>
      <c r="V94" s="162">
        <f>ROUND(E94*U94,2)</f>
        <v>2.84</v>
      </c>
      <c r="W94" s="162"/>
      <c r="X94" s="162" t="s">
        <v>104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105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60"/>
      <c r="B95" s="161"/>
      <c r="C95" s="252" t="s">
        <v>226</v>
      </c>
      <c r="D95" s="253"/>
      <c r="E95" s="253"/>
      <c r="F95" s="253"/>
      <c r="G95" s="253"/>
      <c r="H95" s="162"/>
      <c r="I95" s="162"/>
      <c r="J95" s="162"/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53"/>
      <c r="Z95" s="153"/>
      <c r="AA95" s="153"/>
      <c r="AB95" s="153"/>
      <c r="AC95" s="153"/>
      <c r="AD95" s="153"/>
      <c r="AE95" s="153"/>
      <c r="AF95" s="153"/>
      <c r="AG95" s="153" t="s">
        <v>107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190" t="s">
        <v>227</v>
      </c>
      <c r="D96" s="163"/>
      <c r="E96" s="164">
        <v>1.1000000000000001</v>
      </c>
      <c r="F96" s="162"/>
      <c r="G96" s="162"/>
      <c r="H96" s="162"/>
      <c r="I96" s="162"/>
      <c r="J96" s="162"/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53"/>
      <c r="Z96" s="153"/>
      <c r="AA96" s="153"/>
      <c r="AB96" s="153"/>
      <c r="AC96" s="153"/>
      <c r="AD96" s="153"/>
      <c r="AE96" s="153"/>
      <c r="AF96" s="153"/>
      <c r="AG96" s="153" t="s">
        <v>109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72">
        <v>34</v>
      </c>
      <c r="B97" s="173" t="s">
        <v>228</v>
      </c>
      <c r="C97" s="189" t="s">
        <v>229</v>
      </c>
      <c r="D97" s="174" t="s">
        <v>188</v>
      </c>
      <c r="E97" s="175">
        <v>21</v>
      </c>
      <c r="F97" s="176"/>
      <c r="G97" s="177">
        <f>ROUND(E97*F97,2)</f>
        <v>0</v>
      </c>
      <c r="H97" s="176"/>
      <c r="I97" s="177">
        <f>ROUND(E97*H97,2)</f>
        <v>0</v>
      </c>
      <c r="J97" s="176"/>
      <c r="K97" s="177">
        <f>ROUND(E97*J97,2)</f>
        <v>0</v>
      </c>
      <c r="L97" s="177">
        <v>21</v>
      </c>
      <c r="M97" s="177">
        <f>G97*(1+L97/100)</f>
        <v>0</v>
      </c>
      <c r="N97" s="177">
        <v>7.3999999999999999E-4</v>
      </c>
      <c r="O97" s="177">
        <f>ROUND(E97*N97,2)</f>
        <v>0.02</v>
      </c>
      <c r="P97" s="177">
        <v>0</v>
      </c>
      <c r="Q97" s="177">
        <f>ROUND(E97*P97,2)</f>
        <v>0</v>
      </c>
      <c r="R97" s="177" t="s">
        <v>198</v>
      </c>
      <c r="S97" s="177" t="s">
        <v>103</v>
      </c>
      <c r="T97" s="178" t="s">
        <v>103</v>
      </c>
      <c r="U97" s="162">
        <v>0.05</v>
      </c>
      <c r="V97" s="162">
        <f>ROUND(E97*U97,2)</f>
        <v>1.05</v>
      </c>
      <c r="W97" s="162"/>
      <c r="X97" s="162" t="s">
        <v>104</v>
      </c>
      <c r="Y97" s="153"/>
      <c r="Z97" s="153"/>
      <c r="AA97" s="153"/>
      <c r="AB97" s="153"/>
      <c r="AC97" s="153"/>
      <c r="AD97" s="153"/>
      <c r="AE97" s="153"/>
      <c r="AF97" s="153"/>
      <c r="AG97" s="153" t="s">
        <v>105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190" t="s">
        <v>230</v>
      </c>
      <c r="D98" s="163"/>
      <c r="E98" s="164">
        <v>21</v>
      </c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53"/>
      <c r="Z98" s="153"/>
      <c r="AA98" s="153"/>
      <c r="AB98" s="153"/>
      <c r="AC98" s="153"/>
      <c r="AD98" s="153"/>
      <c r="AE98" s="153"/>
      <c r="AF98" s="153"/>
      <c r="AG98" s="153" t="s">
        <v>109</v>
      </c>
      <c r="AH98" s="153">
        <v>0</v>
      </c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72">
        <v>35</v>
      </c>
      <c r="B99" s="173" t="s">
        <v>231</v>
      </c>
      <c r="C99" s="189" t="s">
        <v>232</v>
      </c>
      <c r="D99" s="174" t="s">
        <v>126</v>
      </c>
      <c r="E99" s="175">
        <v>5.25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77">
        <v>1.0000000000000001E-5</v>
      </c>
      <c r="O99" s="177">
        <f>ROUND(E99*N99,2)</f>
        <v>0</v>
      </c>
      <c r="P99" s="177">
        <v>0</v>
      </c>
      <c r="Q99" s="177">
        <f>ROUND(E99*P99,2)</f>
        <v>0</v>
      </c>
      <c r="R99" s="177" t="s">
        <v>198</v>
      </c>
      <c r="S99" s="177" t="s">
        <v>103</v>
      </c>
      <c r="T99" s="178" t="s">
        <v>103</v>
      </c>
      <c r="U99" s="162">
        <v>0.17100000000000001</v>
      </c>
      <c r="V99" s="162">
        <f>ROUND(E99*U99,2)</f>
        <v>0.9</v>
      </c>
      <c r="W99" s="162"/>
      <c r="X99" s="162" t="s">
        <v>104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105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252" t="s">
        <v>233</v>
      </c>
      <c r="D100" s="253"/>
      <c r="E100" s="253"/>
      <c r="F100" s="253"/>
      <c r="G100" s="253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107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60"/>
      <c r="B101" s="161"/>
      <c r="C101" s="190" t="s">
        <v>234</v>
      </c>
      <c r="D101" s="163"/>
      <c r="E101" s="164">
        <v>5.25</v>
      </c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53"/>
      <c r="Z101" s="153"/>
      <c r="AA101" s="153"/>
      <c r="AB101" s="153"/>
      <c r="AC101" s="153"/>
      <c r="AD101" s="153"/>
      <c r="AE101" s="153"/>
      <c r="AF101" s="153"/>
      <c r="AG101" s="153" t="s">
        <v>109</v>
      </c>
      <c r="AH101" s="153">
        <v>0</v>
      </c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80">
        <v>36</v>
      </c>
      <c r="B102" s="181" t="s">
        <v>235</v>
      </c>
      <c r="C102" s="191" t="s">
        <v>236</v>
      </c>
      <c r="D102" s="182" t="s">
        <v>216</v>
      </c>
      <c r="E102" s="183">
        <v>1</v>
      </c>
      <c r="F102" s="184"/>
      <c r="G102" s="185">
        <f t="shared" ref="G102:G107" si="0">ROUND(E102*F102,2)</f>
        <v>0</v>
      </c>
      <c r="H102" s="184"/>
      <c r="I102" s="185">
        <f t="shared" ref="I102:I107" si="1">ROUND(E102*H102,2)</f>
        <v>0</v>
      </c>
      <c r="J102" s="184"/>
      <c r="K102" s="185">
        <f t="shared" ref="K102:K107" si="2">ROUND(E102*J102,2)</f>
        <v>0</v>
      </c>
      <c r="L102" s="185">
        <v>21</v>
      </c>
      <c r="M102" s="185">
        <f t="shared" ref="M102:M107" si="3">G102*(1+L102/100)</f>
        <v>0</v>
      </c>
      <c r="N102" s="185">
        <v>4.7499999999999999E-3</v>
      </c>
      <c r="O102" s="185">
        <f t="shared" ref="O102:O107" si="4">ROUND(E102*N102,2)</f>
        <v>0</v>
      </c>
      <c r="P102" s="185">
        <v>0</v>
      </c>
      <c r="Q102" s="185">
        <f t="shared" ref="Q102:Q107" si="5">ROUND(E102*P102,2)</f>
        <v>0</v>
      </c>
      <c r="R102" s="185" t="s">
        <v>198</v>
      </c>
      <c r="S102" s="185" t="s">
        <v>103</v>
      </c>
      <c r="T102" s="186" t="s">
        <v>103</v>
      </c>
      <c r="U102" s="162">
        <v>0.70699999999999996</v>
      </c>
      <c r="V102" s="162">
        <f t="shared" ref="V102:V107" si="6">ROUND(E102*U102,2)</f>
        <v>0.71</v>
      </c>
      <c r="W102" s="162"/>
      <c r="X102" s="162" t="s">
        <v>104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105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80">
        <v>37</v>
      </c>
      <c r="B103" s="181" t="s">
        <v>237</v>
      </c>
      <c r="C103" s="191" t="s">
        <v>238</v>
      </c>
      <c r="D103" s="182" t="s">
        <v>126</v>
      </c>
      <c r="E103" s="183">
        <v>20</v>
      </c>
      <c r="F103" s="184"/>
      <c r="G103" s="185">
        <f t="shared" si="0"/>
        <v>0</v>
      </c>
      <c r="H103" s="184"/>
      <c r="I103" s="185">
        <f t="shared" si="1"/>
        <v>0</v>
      </c>
      <c r="J103" s="184"/>
      <c r="K103" s="185">
        <f t="shared" si="2"/>
        <v>0</v>
      </c>
      <c r="L103" s="185">
        <v>21</v>
      </c>
      <c r="M103" s="185">
        <f t="shared" si="3"/>
        <v>0</v>
      </c>
      <c r="N103" s="185">
        <v>0</v>
      </c>
      <c r="O103" s="185">
        <f t="shared" si="4"/>
        <v>0</v>
      </c>
      <c r="P103" s="185">
        <v>0</v>
      </c>
      <c r="Q103" s="185">
        <f t="shared" si="5"/>
        <v>0</v>
      </c>
      <c r="R103" s="185" t="s">
        <v>239</v>
      </c>
      <c r="S103" s="185" t="s">
        <v>103</v>
      </c>
      <c r="T103" s="186" t="s">
        <v>103</v>
      </c>
      <c r="U103" s="162">
        <v>3.5999999999999997E-2</v>
      </c>
      <c r="V103" s="162">
        <f t="shared" si="6"/>
        <v>0.72</v>
      </c>
      <c r="W103" s="162"/>
      <c r="X103" s="162" t="s">
        <v>104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105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80">
        <v>38</v>
      </c>
      <c r="B104" s="181" t="s">
        <v>240</v>
      </c>
      <c r="C104" s="191" t="s">
        <v>241</v>
      </c>
      <c r="D104" s="182" t="s">
        <v>126</v>
      </c>
      <c r="E104" s="183">
        <v>20</v>
      </c>
      <c r="F104" s="184"/>
      <c r="G104" s="185">
        <f t="shared" si="0"/>
        <v>0</v>
      </c>
      <c r="H104" s="184"/>
      <c r="I104" s="185">
        <f t="shared" si="1"/>
        <v>0</v>
      </c>
      <c r="J104" s="184"/>
      <c r="K104" s="185">
        <f t="shared" si="2"/>
        <v>0</v>
      </c>
      <c r="L104" s="185">
        <v>21</v>
      </c>
      <c r="M104" s="185">
        <f t="shared" si="3"/>
        <v>0</v>
      </c>
      <c r="N104" s="185">
        <v>4.0999999999999999E-4</v>
      </c>
      <c r="O104" s="185">
        <f t="shared" si="4"/>
        <v>0.01</v>
      </c>
      <c r="P104" s="185">
        <v>0</v>
      </c>
      <c r="Q104" s="185">
        <f t="shared" si="5"/>
        <v>0</v>
      </c>
      <c r="R104" s="185" t="s">
        <v>239</v>
      </c>
      <c r="S104" s="185" t="s">
        <v>103</v>
      </c>
      <c r="T104" s="186" t="s">
        <v>103</v>
      </c>
      <c r="U104" s="162">
        <v>0.28999999999999998</v>
      </c>
      <c r="V104" s="162">
        <f t="shared" si="6"/>
        <v>5.8</v>
      </c>
      <c r="W104" s="162"/>
      <c r="X104" s="162" t="s">
        <v>104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105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80">
        <v>39</v>
      </c>
      <c r="B105" s="181" t="s">
        <v>242</v>
      </c>
      <c r="C105" s="191" t="s">
        <v>243</v>
      </c>
      <c r="D105" s="182" t="s">
        <v>244</v>
      </c>
      <c r="E105" s="183">
        <v>3</v>
      </c>
      <c r="F105" s="184"/>
      <c r="G105" s="185">
        <f t="shared" si="0"/>
        <v>0</v>
      </c>
      <c r="H105" s="184"/>
      <c r="I105" s="185">
        <f t="shared" si="1"/>
        <v>0</v>
      </c>
      <c r="J105" s="184"/>
      <c r="K105" s="185">
        <f t="shared" si="2"/>
        <v>0</v>
      </c>
      <c r="L105" s="185">
        <v>21</v>
      </c>
      <c r="M105" s="185">
        <f t="shared" si="3"/>
        <v>0</v>
      </c>
      <c r="N105" s="185">
        <v>0</v>
      </c>
      <c r="O105" s="185">
        <f t="shared" si="4"/>
        <v>0</v>
      </c>
      <c r="P105" s="185">
        <v>0</v>
      </c>
      <c r="Q105" s="185">
        <f t="shared" si="5"/>
        <v>0</v>
      </c>
      <c r="R105" s="185"/>
      <c r="S105" s="185" t="s">
        <v>193</v>
      </c>
      <c r="T105" s="186" t="s">
        <v>245</v>
      </c>
      <c r="U105" s="162">
        <v>0</v>
      </c>
      <c r="V105" s="162">
        <f t="shared" si="6"/>
        <v>0</v>
      </c>
      <c r="W105" s="162"/>
      <c r="X105" s="162" t="s">
        <v>104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105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80">
        <v>40</v>
      </c>
      <c r="B106" s="181" t="s">
        <v>246</v>
      </c>
      <c r="C106" s="191" t="s">
        <v>247</v>
      </c>
      <c r="D106" s="182" t="s">
        <v>244</v>
      </c>
      <c r="E106" s="183">
        <v>1</v>
      </c>
      <c r="F106" s="184"/>
      <c r="G106" s="185">
        <f t="shared" si="0"/>
        <v>0</v>
      </c>
      <c r="H106" s="184"/>
      <c r="I106" s="185">
        <f t="shared" si="1"/>
        <v>0</v>
      </c>
      <c r="J106" s="184"/>
      <c r="K106" s="185">
        <f t="shared" si="2"/>
        <v>0</v>
      </c>
      <c r="L106" s="185">
        <v>21</v>
      </c>
      <c r="M106" s="185">
        <f t="shared" si="3"/>
        <v>0</v>
      </c>
      <c r="N106" s="185">
        <v>0</v>
      </c>
      <c r="O106" s="185">
        <f t="shared" si="4"/>
        <v>0</v>
      </c>
      <c r="P106" s="185">
        <v>0</v>
      </c>
      <c r="Q106" s="185">
        <f t="shared" si="5"/>
        <v>0</v>
      </c>
      <c r="R106" s="185"/>
      <c r="S106" s="185" t="s">
        <v>193</v>
      </c>
      <c r="T106" s="186" t="s">
        <v>245</v>
      </c>
      <c r="U106" s="162">
        <v>0</v>
      </c>
      <c r="V106" s="162">
        <f t="shared" si="6"/>
        <v>0</v>
      </c>
      <c r="W106" s="162"/>
      <c r="X106" s="162" t="s">
        <v>104</v>
      </c>
      <c r="Y106" s="153"/>
      <c r="Z106" s="153"/>
      <c r="AA106" s="153"/>
      <c r="AB106" s="153"/>
      <c r="AC106" s="153"/>
      <c r="AD106" s="153"/>
      <c r="AE106" s="153"/>
      <c r="AF106" s="153"/>
      <c r="AG106" s="153" t="s">
        <v>105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72">
        <v>41</v>
      </c>
      <c r="B107" s="173" t="s">
        <v>248</v>
      </c>
      <c r="C107" s="189" t="s">
        <v>249</v>
      </c>
      <c r="D107" s="174" t="s">
        <v>126</v>
      </c>
      <c r="E107" s="175">
        <v>0.20250000000000001</v>
      </c>
      <c r="F107" s="176"/>
      <c r="G107" s="177">
        <f t="shared" si="0"/>
        <v>0</v>
      </c>
      <c r="H107" s="176"/>
      <c r="I107" s="177">
        <f t="shared" si="1"/>
        <v>0</v>
      </c>
      <c r="J107" s="176"/>
      <c r="K107" s="177">
        <f t="shared" si="2"/>
        <v>0</v>
      </c>
      <c r="L107" s="177">
        <v>21</v>
      </c>
      <c r="M107" s="177">
        <f t="shared" si="3"/>
        <v>0</v>
      </c>
      <c r="N107" s="177">
        <v>0</v>
      </c>
      <c r="O107" s="177">
        <f t="shared" si="4"/>
        <v>0</v>
      </c>
      <c r="P107" s="177">
        <v>0</v>
      </c>
      <c r="Q107" s="177">
        <f t="shared" si="5"/>
        <v>0</v>
      </c>
      <c r="R107" s="177"/>
      <c r="S107" s="177" t="s">
        <v>193</v>
      </c>
      <c r="T107" s="178" t="s">
        <v>245</v>
      </c>
      <c r="U107" s="162">
        <v>0</v>
      </c>
      <c r="V107" s="162">
        <f t="shared" si="6"/>
        <v>0</v>
      </c>
      <c r="W107" s="162"/>
      <c r="X107" s="162" t="s">
        <v>104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105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190" t="s">
        <v>250</v>
      </c>
      <c r="D108" s="163"/>
      <c r="E108" s="164">
        <v>0.20250000000000001</v>
      </c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109</v>
      </c>
      <c r="AH108" s="153">
        <v>0</v>
      </c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80">
        <v>42</v>
      </c>
      <c r="B109" s="181" t="s">
        <v>251</v>
      </c>
      <c r="C109" s="191" t="s">
        <v>252</v>
      </c>
      <c r="D109" s="182" t="s">
        <v>126</v>
      </c>
      <c r="E109" s="183">
        <v>20</v>
      </c>
      <c r="F109" s="184"/>
      <c r="G109" s="185">
        <f>ROUND(E109*F109,2)</f>
        <v>0</v>
      </c>
      <c r="H109" s="184"/>
      <c r="I109" s="185">
        <f>ROUND(E109*H109,2)</f>
        <v>0</v>
      </c>
      <c r="J109" s="184"/>
      <c r="K109" s="185">
        <f>ROUND(E109*J109,2)</f>
        <v>0</v>
      </c>
      <c r="L109" s="185">
        <v>21</v>
      </c>
      <c r="M109" s="185">
        <f>G109*(1+L109/100)</f>
        <v>0</v>
      </c>
      <c r="N109" s="185">
        <v>0</v>
      </c>
      <c r="O109" s="185">
        <f>ROUND(E109*N109,2)</f>
        <v>0</v>
      </c>
      <c r="P109" s="185">
        <v>0</v>
      </c>
      <c r="Q109" s="185">
        <f>ROUND(E109*P109,2)</f>
        <v>0</v>
      </c>
      <c r="R109" s="185"/>
      <c r="S109" s="185" t="s">
        <v>193</v>
      </c>
      <c r="T109" s="186" t="s">
        <v>245</v>
      </c>
      <c r="U109" s="162">
        <v>3.9E-2</v>
      </c>
      <c r="V109" s="162">
        <f>ROUND(E109*U109,2)</f>
        <v>0.78</v>
      </c>
      <c r="W109" s="162"/>
      <c r="X109" s="162" t="s">
        <v>104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105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80">
        <v>43</v>
      </c>
      <c r="B110" s="181" t="s">
        <v>253</v>
      </c>
      <c r="C110" s="191" t="s">
        <v>254</v>
      </c>
      <c r="D110" s="182" t="s">
        <v>216</v>
      </c>
      <c r="E110" s="183">
        <v>1</v>
      </c>
      <c r="F110" s="184"/>
      <c r="G110" s="185">
        <f>ROUND(E110*F110,2)</f>
        <v>0</v>
      </c>
      <c r="H110" s="184"/>
      <c r="I110" s="185">
        <f>ROUND(E110*H110,2)</f>
        <v>0</v>
      </c>
      <c r="J110" s="184"/>
      <c r="K110" s="185">
        <f>ROUND(E110*J110,2)</f>
        <v>0</v>
      </c>
      <c r="L110" s="185">
        <v>21</v>
      </c>
      <c r="M110" s="185">
        <f>G110*(1+L110/100)</f>
        <v>0</v>
      </c>
      <c r="N110" s="185">
        <v>0</v>
      </c>
      <c r="O110" s="185">
        <f>ROUND(E110*N110,2)</f>
        <v>0</v>
      </c>
      <c r="P110" s="185">
        <v>0</v>
      </c>
      <c r="Q110" s="185">
        <f>ROUND(E110*P110,2)</f>
        <v>0</v>
      </c>
      <c r="R110" s="185"/>
      <c r="S110" s="185" t="s">
        <v>193</v>
      </c>
      <c r="T110" s="186" t="s">
        <v>245</v>
      </c>
      <c r="U110" s="162">
        <v>0</v>
      </c>
      <c r="V110" s="162">
        <f>ROUND(E110*U110,2)</f>
        <v>0</v>
      </c>
      <c r="W110" s="162"/>
      <c r="X110" s="162" t="s">
        <v>255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256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22.5" outlineLevel="1" x14ac:dyDescent="0.2">
      <c r="A111" s="180">
        <v>44</v>
      </c>
      <c r="B111" s="181" t="s">
        <v>257</v>
      </c>
      <c r="C111" s="191" t="s">
        <v>258</v>
      </c>
      <c r="D111" s="182" t="s">
        <v>216</v>
      </c>
      <c r="E111" s="183">
        <v>8</v>
      </c>
      <c r="F111" s="184"/>
      <c r="G111" s="185">
        <f>ROUND(E111*F111,2)</f>
        <v>0</v>
      </c>
      <c r="H111" s="184"/>
      <c r="I111" s="185">
        <f>ROUND(E111*H111,2)</f>
        <v>0</v>
      </c>
      <c r="J111" s="184"/>
      <c r="K111" s="185">
        <f>ROUND(E111*J111,2)</f>
        <v>0</v>
      </c>
      <c r="L111" s="185">
        <v>21</v>
      </c>
      <c r="M111" s="185">
        <f>G111*(1+L111/100)</f>
        <v>0</v>
      </c>
      <c r="N111" s="185">
        <v>9.0999999999999998E-2</v>
      </c>
      <c r="O111" s="185">
        <f>ROUND(E111*N111,2)</f>
        <v>0.73</v>
      </c>
      <c r="P111" s="185">
        <v>0</v>
      </c>
      <c r="Q111" s="185">
        <f>ROUND(E111*P111,2)</f>
        <v>0</v>
      </c>
      <c r="R111" s="185" t="s">
        <v>259</v>
      </c>
      <c r="S111" s="185" t="s">
        <v>103</v>
      </c>
      <c r="T111" s="186" t="s">
        <v>103</v>
      </c>
      <c r="U111" s="162">
        <v>0</v>
      </c>
      <c r="V111" s="162">
        <f>ROUND(E111*U111,2)</f>
        <v>0</v>
      </c>
      <c r="W111" s="162"/>
      <c r="X111" s="162" t="s">
        <v>255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256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72">
        <v>45</v>
      </c>
      <c r="B112" s="173" t="s">
        <v>260</v>
      </c>
      <c r="C112" s="189" t="s">
        <v>261</v>
      </c>
      <c r="D112" s="174" t="s">
        <v>126</v>
      </c>
      <c r="E112" s="175">
        <v>23</v>
      </c>
      <c r="F112" s="176"/>
      <c r="G112" s="177">
        <f>ROUND(E112*F112,2)</f>
        <v>0</v>
      </c>
      <c r="H112" s="176"/>
      <c r="I112" s="177">
        <f>ROUND(E112*H112,2)</f>
        <v>0</v>
      </c>
      <c r="J112" s="176"/>
      <c r="K112" s="177">
        <f>ROUND(E112*J112,2)</f>
        <v>0</v>
      </c>
      <c r="L112" s="177">
        <v>21</v>
      </c>
      <c r="M112" s="177">
        <f>G112*(1+L112/100)</f>
        <v>0</v>
      </c>
      <c r="N112" s="177">
        <v>4.4999999999999997E-3</v>
      </c>
      <c r="O112" s="177">
        <f>ROUND(E112*N112,2)</f>
        <v>0.1</v>
      </c>
      <c r="P112" s="177">
        <v>0</v>
      </c>
      <c r="Q112" s="177">
        <f>ROUND(E112*P112,2)</f>
        <v>0</v>
      </c>
      <c r="R112" s="177" t="s">
        <v>259</v>
      </c>
      <c r="S112" s="177" t="s">
        <v>103</v>
      </c>
      <c r="T112" s="178" t="s">
        <v>103</v>
      </c>
      <c r="U112" s="162">
        <v>0</v>
      </c>
      <c r="V112" s="162">
        <f>ROUND(E112*U112,2)</f>
        <v>0</v>
      </c>
      <c r="W112" s="162"/>
      <c r="X112" s="162" t="s">
        <v>255</v>
      </c>
      <c r="Y112" s="153"/>
      <c r="Z112" s="153"/>
      <c r="AA112" s="153"/>
      <c r="AB112" s="153"/>
      <c r="AC112" s="153"/>
      <c r="AD112" s="153"/>
      <c r="AE112" s="153"/>
      <c r="AF112" s="153"/>
      <c r="AG112" s="153" t="s">
        <v>256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60"/>
      <c r="B113" s="161"/>
      <c r="C113" s="190" t="s">
        <v>262</v>
      </c>
      <c r="D113" s="163"/>
      <c r="E113" s="164">
        <v>23</v>
      </c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109</v>
      </c>
      <c r="AH113" s="153">
        <v>0</v>
      </c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72">
        <v>46</v>
      </c>
      <c r="B114" s="173" t="s">
        <v>263</v>
      </c>
      <c r="C114" s="189" t="s">
        <v>264</v>
      </c>
      <c r="D114" s="174" t="s">
        <v>126</v>
      </c>
      <c r="E114" s="175">
        <v>23</v>
      </c>
      <c r="F114" s="176"/>
      <c r="G114" s="177">
        <f>ROUND(E114*F114,2)</f>
        <v>0</v>
      </c>
      <c r="H114" s="176"/>
      <c r="I114" s="177">
        <f>ROUND(E114*H114,2)</f>
        <v>0</v>
      </c>
      <c r="J114" s="176"/>
      <c r="K114" s="177">
        <f>ROUND(E114*J114,2)</f>
        <v>0</v>
      </c>
      <c r="L114" s="177">
        <v>21</v>
      </c>
      <c r="M114" s="177">
        <f>G114*(1+L114/100)</f>
        <v>0</v>
      </c>
      <c r="N114" s="177">
        <v>2.9999999999999997E-4</v>
      </c>
      <c r="O114" s="177">
        <f>ROUND(E114*N114,2)</f>
        <v>0.01</v>
      </c>
      <c r="P114" s="177">
        <v>0</v>
      </c>
      <c r="Q114" s="177">
        <f>ROUND(E114*P114,2)</f>
        <v>0</v>
      </c>
      <c r="R114" s="177" t="s">
        <v>259</v>
      </c>
      <c r="S114" s="177" t="s">
        <v>103</v>
      </c>
      <c r="T114" s="178" t="s">
        <v>103</v>
      </c>
      <c r="U114" s="162">
        <v>0</v>
      </c>
      <c r="V114" s="162">
        <f>ROUND(E114*U114,2)</f>
        <v>0</v>
      </c>
      <c r="W114" s="162"/>
      <c r="X114" s="162" t="s">
        <v>255</v>
      </c>
      <c r="Y114" s="153"/>
      <c r="Z114" s="153"/>
      <c r="AA114" s="153"/>
      <c r="AB114" s="153"/>
      <c r="AC114" s="153"/>
      <c r="AD114" s="153"/>
      <c r="AE114" s="153"/>
      <c r="AF114" s="153"/>
      <c r="AG114" s="153" t="s">
        <v>256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60"/>
      <c r="B115" s="161"/>
      <c r="C115" s="190" t="s">
        <v>262</v>
      </c>
      <c r="D115" s="163"/>
      <c r="E115" s="164">
        <v>23</v>
      </c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109</v>
      </c>
      <c r="AH115" s="153">
        <v>0</v>
      </c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x14ac:dyDescent="0.2">
      <c r="A116" s="166" t="s">
        <v>97</v>
      </c>
      <c r="B116" s="167" t="s">
        <v>63</v>
      </c>
      <c r="C116" s="188" t="s">
        <v>64</v>
      </c>
      <c r="D116" s="168"/>
      <c r="E116" s="169"/>
      <c r="F116" s="170"/>
      <c r="G116" s="170">
        <f>SUMIF(AG117:AG147,"&lt;&gt;NOR",G117:G147)</f>
        <v>0</v>
      </c>
      <c r="H116" s="170"/>
      <c r="I116" s="170">
        <f>SUM(I117:I147)</f>
        <v>0</v>
      </c>
      <c r="J116" s="170"/>
      <c r="K116" s="170">
        <f>SUM(K117:K147)</f>
        <v>0</v>
      </c>
      <c r="L116" s="170"/>
      <c r="M116" s="170">
        <f>SUM(M117:M147)</f>
        <v>0</v>
      </c>
      <c r="N116" s="170"/>
      <c r="O116" s="170">
        <f>SUM(O117:O147)</f>
        <v>0.4300000000000001</v>
      </c>
      <c r="P116" s="170"/>
      <c r="Q116" s="170">
        <f>SUM(Q117:Q147)</f>
        <v>0</v>
      </c>
      <c r="R116" s="170"/>
      <c r="S116" s="170"/>
      <c r="T116" s="171"/>
      <c r="U116" s="165"/>
      <c r="V116" s="165">
        <f>SUM(V117:V147)</f>
        <v>69.959999999999994</v>
      </c>
      <c r="W116" s="165"/>
      <c r="X116" s="165"/>
      <c r="AG116" t="s">
        <v>98</v>
      </c>
    </row>
    <row r="117" spans="1:60" ht="22.5" outlineLevel="1" x14ac:dyDescent="0.2">
      <c r="A117" s="172">
        <v>47</v>
      </c>
      <c r="B117" s="173" t="s">
        <v>265</v>
      </c>
      <c r="C117" s="189" t="s">
        <v>266</v>
      </c>
      <c r="D117" s="174" t="s">
        <v>216</v>
      </c>
      <c r="E117" s="175">
        <v>2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77">
        <v>2.2000000000000001E-4</v>
      </c>
      <c r="O117" s="177">
        <f>ROUND(E117*N117,2)</f>
        <v>0</v>
      </c>
      <c r="P117" s="177">
        <v>0</v>
      </c>
      <c r="Q117" s="177">
        <f>ROUND(E117*P117,2)</f>
        <v>0</v>
      </c>
      <c r="R117" s="177" t="s">
        <v>182</v>
      </c>
      <c r="S117" s="177" t="s">
        <v>103</v>
      </c>
      <c r="T117" s="178" t="s">
        <v>103</v>
      </c>
      <c r="U117" s="162">
        <v>1.42</v>
      </c>
      <c r="V117" s="162">
        <f>ROUND(E117*U117,2)</f>
        <v>2.84</v>
      </c>
      <c r="W117" s="162"/>
      <c r="X117" s="162" t="s">
        <v>104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105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190" t="s">
        <v>267</v>
      </c>
      <c r="D118" s="163"/>
      <c r="E118" s="164">
        <v>2</v>
      </c>
      <c r="F118" s="162"/>
      <c r="G118" s="162"/>
      <c r="H118" s="162"/>
      <c r="I118" s="162"/>
      <c r="J118" s="162"/>
      <c r="K118" s="162"/>
      <c r="L118" s="162"/>
      <c r="M118" s="162"/>
      <c r="N118" s="162"/>
      <c r="O118" s="162"/>
      <c r="P118" s="162"/>
      <c r="Q118" s="162"/>
      <c r="R118" s="162"/>
      <c r="S118" s="162"/>
      <c r="T118" s="162"/>
      <c r="U118" s="162"/>
      <c r="V118" s="162"/>
      <c r="W118" s="162"/>
      <c r="X118" s="162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109</v>
      </c>
      <c r="AH118" s="153">
        <v>0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72">
        <v>48</v>
      </c>
      <c r="B119" s="173" t="s">
        <v>268</v>
      </c>
      <c r="C119" s="189" t="s">
        <v>269</v>
      </c>
      <c r="D119" s="174" t="s">
        <v>216</v>
      </c>
      <c r="E119" s="175">
        <v>2</v>
      </c>
      <c r="F119" s="176"/>
      <c r="G119" s="177">
        <f>ROUND(E119*F119,2)</f>
        <v>0</v>
      </c>
      <c r="H119" s="176"/>
      <c r="I119" s="177">
        <f>ROUND(E119*H119,2)</f>
        <v>0</v>
      </c>
      <c r="J119" s="176"/>
      <c r="K119" s="177">
        <f>ROUND(E119*J119,2)</f>
        <v>0</v>
      </c>
      <c r="L119" s="177">
        <v>21</v>
      </c>
      <c r="M119" s="177">
        <f>G119*(1+L119/100)</f>
        <v>0</v>
      </c>
      <c r="N119" s="177">
        <v>4.0999999999999999E-4</v>
      </c>
      <c r="O119" s="177">
        <f>ROUND(E119*N119,2)</f>
        <v>0</v>
      </c>
      <c r="P119" s="177">
        <v>0</v>
      </c>
      <c r="Q119" s="177">
        <f>ROUND(E119*P119,2)</f>
        <v>0</v>
      </c>
      <c r="R119" s="177" t="s">
        <v>182</v>
      </c>
      <c r="S119" s="177" t="s">
        <v>103</v>
      </c>
      <c r="T119" s="178" t="s">
        <v>103</v>
      </c>
      <c r="U119" s="162">
        <v>1.5169999999999999</v>
      </c>
      <c r="V119" s="162">
        <f>ROUND(E119*U119,2)</f>
        <v>3.03</v>
      </c>
      <c r="W119" s="162"/>
      <c r="X119" s="162" t="s">
        <v>104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105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190" t="s">
        <v>270</v>
      </c>
      <c r="D120" s="163"/>
      <c r="E120" s="164">
        <v>2</v>
      </c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109</v>
      </c>
      <c r="AH120" s="153">
        <v>0</v>
      </c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2.5" outlineLevel="1" x14ac:dyDescent="0.2">
      <c r="A121" s="172">
        <v>49</v>
      </c>
      <c r="B121" s="173" t="s">
        <v>271</v>
      </c>
      <c r="C121" s="189" t="s">
        <v>272</v>
      </c>
      <c r="D121" s="174" t="s">
        <v>216</v>
      </c>
      <c r="E121" s="175">
        <v>4</v>
      </c>
      <c r="F121" s="176"/>
      <c r="G121" s="177">
        <f>ROUND(E121*F121,2)</f>
        <v>0</v>
      </c>
      <c r="H121" s="176"/>
      <c r="I121" s="177">
        <f>ROUND(E121*H121,2)</f>
        <v>0</v>
      </c>
      <c r="J121" s="176"/>
      <c r="K121" s="177">
        <f>ROUND(E121*J121,2)</f>
        <v>0</v>
      </c>
      <c r="L121" s="177">
        <v>21</v>
      </c>
      <c r="M121" s="177">
        <f>G121*(1+L121/100)</f>
        <v>0</v>
      </c>
      <c r="N121" s="177">
        <v>4.0999999999999999E-4</v>
      </c>
      <c r="O121" s="177">
        <f>ROUND(E121*N121,2)</f>
        <v>0</v>
      </c>
      <c r="P121" s="177">
        <v>0</v>
      </c>
      <c r="Q121" s="177">
        <f>ROUND(E121*P121,2)</f>
        <v>0</v>
      </c>
      <c r="R121" s="177" t="s">
        <v>182</v>
      </c>
      <c r="S121" s="177" t="s">
        <v>103</v>
      </c>
      <c r="T121" s="178" t="s">
        <v>103</v>
      </c>
      <c r="U121" s="162">
        <v>0.85599999999999998</v>
      </c>
      <c r="V121" s="162">
        <f>ROUND(E121*U121,2)</f>
        <v>3.42</v>
      </c>
      <c r="W121" s="162"/>
      <c r="X121" s="162" t="s">
        <v>104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273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190" t="s">
        <v>274</v>
      </c>
      <c r="D122" s="163"/>
      <c r="E122" s="164">
        <v>1</v>
      </c>
      <c r="F122" s="162"/>
      <c r="G122" s="162"/>
      <c r="H122" s="162"/>
      <c r="I122" s="162"/>
      <c r="J122" s="162"/>
      <c r="K122" s="162"/>
      <c r="L122" s="162"/>
      <c r="M122" s="162"/>
      <c r="N122" s="162"/>
      <c r="O122" s="162"/>
      <c r="P122" s="162"/>
      <c r="Q122" s="162"/>
      <c r="R122" s="162"/>
      <c r="S122" s="162"/>
      <c r="T122" s="162"/>
      <c r="U122" s="162"/>
      <c r="V122" s="162"/>
      <c r="W122" s="162"/>
      <c r="X122" s="162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109</v>
      </c>
      <c r="AH122" s="153">
        <v>0</v>
      </c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190" t="s">
        <v>275</v>
      </c>
      <c r="D123" s="163"/>
      <c r="E123" s="164">
        <v>3</v>
      </c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109</v>
      </c>
      <c r="AH123" s="153">
        <v>0</v>
      </c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ht="22.5" outlineLevel="1" x14ac:dyDescent="0.2">
      <c r="A124" s="172">
        <v>50</v>
      </c>
      <c r="B124" s="173" t="s">
        <v>276</v>
      </c>
      <c r="C124" s="189" t="s">
        <v>277</v>
      </c>
      <c r="D124" s="174" t="s">
        <v>216</v>
      </c>
      <c r="E124" s="175">
        <v>2</v>
      </c>
      <c r="F124" s="176"/>
      <c r="G124" s="177">
        <f>ROUND(E124*F124,2)</f>
        <v>0</v>
      </c>
      <c r="H124" s="176"/>
      <c r="I124" s="177">
        <f>ROUND(E124*H124,2)</f>
        <v>0</v>
      </c>
      <c r="J124" s="176"/>
      <c r="K124" s="177">
        <f>ROUND(E124*J124,2)</f>
        <v>0</v>
      </c>
      <c r="L124" s="177">
        <v>21</v>
      </c>
      <c r="M124" s="177">
        <f>G124*(1+L124/100)</f>
        <v>0</v>
      </c>
      <c r="N124" s="177">
        <v>6.2E-4</v>
      </c>
      <c r="O124" s="177">
        <f>ROUND(E124*N124,2)</f>
        <v>0</v>
      </c>
      <c r="P124" s="177">
        <v>0</v>
      </c>
      <c r="Q124" s="177">
        <f>ROUND(E124*P124,2)</f>
        <v>0</v>
      </c>
      <c r="R124" s="177" t="s">
        <v>182</v>
      </c>
      <c r="S124" s="177" t="s">
        <v>103</v>
      </c>
      <c r="T124" s="178" t="s">
        <v>103</v>
      </c>
      <c r="U124" s="162">
        <v>1.24</v>
      </c>
      <c r="V124" s="162">
        <f>ROUND(E124*U124,2)</f>
        <v>2.48</v>
      </c>
      <c r="W124" s="162"/>
      <c r="X124" s="162" t="s">
        <v>104</v>
      </c>
      <c r="Y124" s="153"/>
      <c r="Z124" s="153"/>
      <c r="AA124" s="153"/>
      <c r="AB124" s="153"/>
      <c r="AC124" s="153"/>
      <c r="AD124" s="153"/>
      <c r="AE124" s="153"/>
      <c r="AF124" s="153"/>
      <c r="AG124" s="153" t="s">
        <v>273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190" t="s">
        <v>278</v>
      </c>
      <c r="D125" s="163"/>
      <c r="E125" s="164">
        <v>2</v>
      </c>
      <c r="F125" s="162"/>
      <c r="G125" s="162"/>
      <c r="H125" s="162"/>
      <c r="I125" s="162"/>
      <c r="J125" s="162"/>
      <c r="K125" s="162"/>
      <c r="L125" s="162"/>
      <c r="M125" s="162"/>
      <c r="N125" s="162"/>
      <c r="O125" s="162"/>
      <c r="P125" s="162"/>
      <c r="Q125" s="162"/>
      <c r="R125" s="162"/>
      <c r="S125" s="162"/>
      <c r="T125" s="162"/>
      <c r="U125" s="162"/>
      <c r="V125" s="162"/>
      <c r="W125" s="162"/>
      <c r="X125" s="162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109</v>
      </c>
      <c r="AH125" s="153">
        <v>0</v>
      </c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2.5" outlineLevel="1" x14ac:dyDescent="0.2">
      <c r="A126" s="180">
        <v>51</v>
      </c>
      <c r="B126" s="181" t="s">
        <v>279</v>
      </c>
      <c r="C126" s="191" t="s">
        <v>280</v>
      </c>
      <c r="D126" s="182" t="s">
        <v>216</v>
      </c>
      <c r="E126" s="183">
        <v>2</v>
      </c>
      <c r="F126" s="184"/>
      <c r="G126" s="185">
        <f>ROUND(E126*F126,2)</f>
        <v>0</v>
      </c>
      <c r="H126" s="184"/>
      <c r="I126" s="185">
        <f>ROUND(E126*H126,2)</f>
        <v>0</v>
      </c>
      <c r="J126" s="184"/>
      <c r="K126" s="185">
        <f>ROUND(E126*J126,2)</f>
        <v>0</v>
      </c>
      <c r="L126" s="185">
        <v>21</v>
      </c>
      <c r="M126" s="185">
        <f>G126*(1+L126/100)</f>
        <v>0</v>
      </c>
      <c r="N126" s="185">
        <v>4.0999999999999999E-4</v>
      </c>
      <c r="O126" s="185">
        <f>ROUND(E126*N126,2)</f>
        <v>0</v>
      </c>
      <c r="P126" s="185">
        <v>0</v>
      </c>
      <c r="Q126" s="185">
        <f>ROUND(E126*P126,2)</f>
        <v>0</v>
      </c>
      <c r="R126" s="185" t="s">
        <v>182</v>
      </c>
      <c r="S126" s="185" t="s">
        <v>103</v>
      </c>
      <c r="T126" s="186" t="s">
        <v>103</v>
      </c>
      <c r="U126" s="162">
        <v>1.32</v>
      </c>
      <c r="V126" s="162">
        <f>ROUND(E126*U126,2)</f>
        <v>2.64</v>
      </c>
      <c r="W126" s="162"/>
      <c r="X126" s="162" t="s">
        <v>104</v>
      </c>
      <c r="Y126" s="153"/>
      <c r="Z126" s="153"/>
      <c r="AA126" s="153"/>
      <c r="AB126" s="153"/>
      <c r="AC126" s="153"/>
      <c r="AD126" s="153"/>
      <c r="AE126" s="153"/>
      <c r="AF126" s="153"/>
      <c r="AG126" s="153" t="s">
        <v>273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80">
        <v>52</v>
      </c>
      <c r="B127" s="181" t="s">
        <v>281</v>
      </c>
      <c r="C127" s="191" t="s">
        <v>282</v>
      </c>
      <c r="D127" s="182" t="s">
        <v>216</v>
      </c>
      <c r="E127" s="183">
        <v>1</v>
      </c>
      <c r="F127" s="184"/>
      <c r="G127" s="185">
        <f>ROUND(E127*F127,2)</f>
        <v>0</v>
      </c>
      <c r="H127" s="184"/>
      <c r="I127" s="185">
        <f>ROUND(E127*H127,2)</f>
        <v>0</v>
      </c>
      <c r="J127" s="184"/>
      <c r="K127" s="185">
        <f>ROUND(E127*J127,2)</f>
        <v>0</v>
      </c>
      <c r="L127" s="185">
        <v>21</v>
      </c>
      <c r="M127" s="185">
        <f>G127*(1+L127/100)</f>
        <v>0</v>
      </c>
      <c r="N127" s="185">
        <v>4.0999999999999999E-4</v>
      </c>
      <c r="O127" s="185">
        <f>ROUND(E127*N127,2)</f>
        <v>0</v>
      </c>
      <c r="P127" s="185">
        <v>0</v>
      </c>
      <c r="Q127" s="185">
        <f>ROUND(E127*P127,2)</f>
        <v>0</v>
      </c>
      <c r="R127" s="185" t="s">
        <v>182</v>
      </c>
      <c r="S127" s="185" t="s">
        <v>103</v>
      </c>
      <c r="T127" s="186" t="s">
        <v>103</v>
      </c>
      <c r="U127" s="162">
        <v>0.99</v>
      </c>
      <c r="V127" s="162">
        <f>ROUND(E127*U127,2)</f>
        <v>0.99</v>
      </c>
      <c r="W127" s="162"/>
      <c r="X127" s="162" t="s">
        <v>104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105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ht="22.5" outlineLevel="1" x14ac:dyDescent="0.2">
      <c r="A128" s="180">
        <v>53</v>
      </c>
      <c r="B128" s="181" t="s">
        <v>283</v>
      </c>
      <c r="C128" s="191" t="s">
        <v>284</v>
      </c>
      <c r="D128" s="182" t="s">
        <v>216</v>
      </c>
      <c r="E128" s="183">
        <v>1</v>
      </c>
      <c r="F128" s="184"/>
      <c r="G128" s="185">
        <f>ROUND(E128*F128,2)</f>
        <v>0</v>
      </c>
      <c r="H128" s="184"/>
      <c r="I128" s="185">
        <f>ROUND(E128*H128,2)</f>
        <v>0</v>
      </c>
      <c r="J128" s="184"/>
      <c r="K128" s="185">
        <f>ROUND(E128*J128,2)</f>
        <v>0</v>
      </c>
      <c r="L128" s="185">
        <v>21</v>
      </c>
      <c r="M128" s="185">
        <f>G128*(1+L128/100)</f>
        <v>0</v>
      </c>
      <c r="N128" s="185">
        <v>1.9000000000000001E-4</v>
      </c>
      <c r="O128" s="185">
        <f>ROUND(E128*N128,2)</f>
        <v>0</v>
      </c>
      <c r="P128" s="185">
        <v>0</v>
      </c>
      <c r="Q128" s="185">
        <f>ROUND(E128*P128,2)</f>
        <v>0</v>
      </c>
      <c r="R128" s="185" t="s">
        <v>285</v>
      </c>
      <c r="S128" s="185" t="s">
        <v>103</v>
      </c>
      <c r="T128" s="186" t="s">
        <v>103</v>
      </c>
      <c r="U128" s="162">
        <v>8.3000000000000004E-2</v>
      </c>
      <c r="V128" s="162">
        <f>ROUND(E128*U128,2)</f>
        <v>0.08</v>
      </c>
      <c r="W128" s="162"/>
      <c r="X128" s="162" t="s">
        <v>104</v>
      </c>
      <c r="Y128" s="153"/>
      <c r="Z128" s="153"/>
      <c r="AA128" s="153"/>
      <c r="AB128" s="153"/>
      <c r="AC128" s="153"/>
      <c r="AD128" s="153"/>
      <c r="AE128" s="153"/>
      <c r="AF128" s="153"/>
      <c r="AG128" s="153" t="s">
        <v>105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72">
        <v>54</v>
      </c>
      <c r="B129" s="173" t="s">
        <v>286</v>
      </c>
      <c r="C129" s="189" t="s">
        <v>287</v>
      </c>
      <c r="D129" s="174" t="s">
        <v>216</v>
      </c>
      <c r="E129" s="175">
        <v>3</v>
      </c>
      <c r="F129" s="176"/>
      <c r="G129" s="177">
        <f>ROUND(E129*F129,2)</f>
        <v>0</v>
      </c>
      <c r="H129" s="176"/>
      <c r="I129" s="177">
        <f>ROUND(E129*H129,2)</f>
        <v>0</v>
      </c>
      <c r="J129" s="176"/>
      <c r="K129" s="177">
        <f>ROUND(E129*J129,2)</f>
        <v>0</v>
      </c>
      <c r="L129" s="177">
        <v>21</v>
      </c>
      <c r="M129" s="177">
        <f>G129*(1+L129/100)</f>
        <v>0</v>
      </c>
      <c r="N129" s="177">
        <v>0</v>
      </c>
      <c r="O129" s="177">
        <f>ROUND(E129*N129,2)</f>
        <v>0</v>
      </c>
      <c r="P129" s="177">
        <v>0</v>
      </c>
      <c r="Q129" s="177">
        <f>ROUND(E129*P129,2)</f>
        <v>0</v>
      </c>
      <c r="R129" s="177"/>
      <c r="S129" s="177" t="s">
        <v>103</v>
      </c>
      <c r="T129" s="178" t="s">
        <v>103</v>
      </c>
      <c r="U129" s="162">
        <v>0.379</v>
      </c>
      <c r="V129" s="162">
        <f>ROUND(E129*U129,2)</f>
        <v>1.1399999999999999</v>
      </c>
      <c r="W129" s="162"/>
      <c r="X129" s="162" t="s">
        <v>104</v>
      </c>
      <c r="Y129" s="153"/>
      <c r="Z129" s="153"/>
      <c r="AA129" s="153"/>
      <c r="AB129" s="153"/>
      <c r="AC129" s="153"/>
      <c r="AD129" s="153"/>
      <c r="AE129" s="153"/>
      <c r="AF129" s="153"/>
      <c r="AG129" s="153" t="s">
        <v>105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60"/>
      <c r="B130" s="161"/>
      <c r="C130" s="190" t="s">
        <v>288</v>
      </c>
      <c r="D130" s="163"/>
      <c r="E130" s="164">
        <v>2</v>
      </c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109</v>
      </c>
      <c r="AH130" s="153">
        <v>0</v>
      </c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190" t="s">
        <v>289</v>
      </c>
      <c r="D131" s="163"/>
      <c r="E131" s="164">
        <v>1</v>
      </c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109</v>
      </c>
      <c r="AH131" s="153">
        <v>0</v>
      </c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80">
        <v>55</v>
      </c>
      <c r="B132" s="181" t="s">
        <v>290</v>
      </c>
      <c r="C132" s="191" t="s">
        <v>291</v>
      </c>
      <c r="D132" s="182" t="s">
        <v>216</v>
      </c>
      <c r="E132" s="183">
        <v>5</v>
      </c>
      <c r="F132" s="184"/>
      <c r="G132" s="185">
        <f>ROUND(E132*F132,2)</f>
        <v>0</v>
      </c>
      <c r="H132" s="184"/>
      <c r="I132" s="185">
        <f>ROUND(E132*H132,2)</f>
        <v>0</v>
      </c>
      <c r="J132" s="184"/>
      <c r="K132" s="185">
        <f>ROUND(E132*J132,2)</f>
        <v>0</v>
      </c>
      <c r="L132" s="185">
        <v>21</v>
      </c>
      <c r="M132" s="185">
        <f>G132*(1+L132/100)</f>
        <v>0</v>
      </c>
      <c r="N132" s="185">
        <v>7.1000000000000004E-3</v>
      </c>
      <c r="O132" s="185">
        <f>ROUND(E132*N132,2)</f>
        <v>0.04</v>
      </c>
      <c r="P132" s="185">
        <v>0</v>
      </c>
      <c r="Q132" s="185">
        <f>ROUND(E132*P132,2)</f>
        <v>0</v>
      </c>
      <c r="R132" s="185"/>
      <c r="S132" s="185" t="s">
        <v>103</v>
      </c>
      <c r="T132" s="186" t="s">
        <v>103</v>
      </c>
      <c r="U132" s="162">
        <v>1.1439999999999999</v>
      </c>
      <c r="V132" s="162">
        <f>ROUND(E132*U132,2)</f>
        <v>5.72</v>
      </c>
      <c r="W132" s="162"/>
      <c r="X132" s="162" t="s">
        <v>104</v>
      </c>
      <c r="Y132" s="153"/>
      <c r="Z132" s="153"/>
      <c r="AA132" s="153"/>
      <c r="AB132" s="153"/>
      <c r="AC132" s="153"/>
      <c r="AD132" s="153"/>
      <c r="AE132" s="153"/>
      <c r="AF132" s="153"/>
      <c r="AG132" s="153" t="s">
        <v>105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80">
        <v>56</v>
      </c>
      <c r="B133" s="181" t="s">
        <v>292</v>
      </c>
      <c r="C133" s="191" t="s">
        <v>293</v>
      </c>
      <c r="D133" s="182" t="s">
        <v>216</v>
      </c>
      <c r="E133" s="183">
        <v>1</v>
      </c>
      <c r="F133" s="184"/>
      <c r="G133" s="185">
        <f>ROUND(E133*F133,2)</f>
        <v>0</v>
      </c>
      <c r="H133" s="184"/>
      <c r="I133" s="185">
        <f>ROUND(E133*H133,2)</f>
        <v>0</v>
      </c>
      <c r="J133" s="184"/>
      <c r="K133" s="185">
        <f>ROUND(E133*J133,2)</f>
        <v>0</v>
      </c>
      <c r="L133" s="185">
        <v>21</v>
      </c>
      <c r="M133" s="185">
        <f>G133*(1+L133/100)</f>
        <v>0</v>
      </c>
      <c r="N133" s="185">
        <v>1.1639999999999999E-2</v>
      </c>
      <c r="O133" s="185">
        <f>ROUND(E133*N133,2)</f>
        <v>0.01</v>
      </c>
      <c r="P133" s="185">
        <v>0</v>
      </c>
      <c r="Q133" s="185">
        <f>ROUND(E133*P133,2)</f>
        <v>0</v>
      </c>
      <c r="R133" s="185"/>
      <c r="S133" s="185" t="s">
        <v>103</v>
      </c>
      <c r="T133" s="186" t="s">
        <v>103</v>
      </c>
      <c r="U133" s="162">
        <v>2.0409999999999999</v>
      </c>
      <c r="V133" s="162">
        <f>ROUND(E133*U133,2)</f>
        <v>2.04</v>
      </c>
      <c r="W133" s="162"/>
      <c r="X133" s="162" t="s">
        <v>104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105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80">
        <v>57</v>
      </c>
      <c r="B134" s="181" t="s">
        <v>294</v>
      </c>
      <c r="C134" s="191" t="s">
        <v>295</v>
      </c>
      <c r="D134" s="182" t="s">
        <v>216</v>
      </c>
      <c r="E134" s="183">
        <v>12</v>
      </c>
      <c r="F134" s="184"/>
      <c r="G134" s="185">
        <f>ROUND(E134*F134,2)</f>
        <v>0</v>
      </c>
      <c r="H134" s="184"/>
      <c r="I134" s="185">
        <f>ROUND(E134*H134,2)</f>
        <v>0</v>
      </c>
      <c r="J134" s="184"/>
      <c r="K134" s="185">
        <f>ROUND(E134*J134,2)</f>
        <v>0</v>
      </c>
      <c r="L134" s="185">
        <v>21</v>
      </c>
      <c r="M134" s="185">
        <f>G134*(1+L134/100)</f>
        <v>0</v>
      </c>
      <c r="N134" s="185">
        <v>1.329E-2</v>
      </c>
      <c r="O134" s="185">
        <f>ROUND(E134*N134,2)</f>
        <v>0.16</v>
      </c>
      <c r="P134" s="185">
        <v>0</v>
      </c>
      <c r="Q134" s="185">
        <f>ROUND(E134*P134,2)</f>
        <v>0</v>
      </c>
      <c r="R134" s="185"/>
      <c r="S134" s="185" t="s">
        <v>103</v>
      </c>
      <c r="T134" s="186" t="s">
        <v>103</v>
      </c>
      <c r="U134" s="162">
        <v>2.7250000000000001</v>
      </c>
      <c r="V134" s="162">
        <f>ROUND(E134*U134,2)</f>
        <v>32.700000000000003</v>
      </c>
      <c r="W134" s="162"/>
      <c r="X134" s="162" t="s">
        <v>104</v>
      </c>
      <c r="Y134" s="153"/>
      <c r="Z134" s="153"/>
      <c r="AA134" s="153"/>
      <c r="AB134" s="153"/>
      <c r="AC134" s="153"/>
      <c r="AD134" s="153"/>
      <c r="AE134" s="153"/>
      <c r="AF134" s="153"/>
      <c r="AG134" s="153" t="s">
        <v>105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72">
        <v>58</v>
      </c>
      <c r="B135" s="173" t="s">
        <v>296</v>
      </c>
      <c r="C135" s="189" t="s">
        <v>297</v>
      </c>
      <c r="D135" s="174" t="s">
        <v>298</v>
      </c>
      <c r="E135" s="175">
        <v>30</v>
      </c>
      <c r="F135" s="176"/>
      <c r="G135" s="177">
        <f>ROUND(E135*F135,2)</f>
        <v>0</v>
      </c>
      <c r="H135" s="176"/>
      <c r="I135" s="177">
        <f>ROUND(E135*H135,2)</f>
        <v>0</v>
      </c>
      <c r="J135" s="176"/>
      <c r="K135" s="177">
        <f>ROUND(E135*J135,2)</f>
        <v>0</v>
      </c>
      <c r="L135" s="177">
        <v>21</v>
      </c>
      <c r="M135" s="177">
        <f>G135*(1+L135/100)</f>
        <v>0</v>
      </c>
      <c r="N135" s="177">
        <v>1.06E-3</v>
      </c>
      <c r="O135" s="177">
        <f>ROUND(E135*N135,2)</f>
        <v>0.03</v>
      </c>
      <c r="P135" s="177">
        <v>0</v>
      </c>
      <c r="Q135" s="177">
        <f>ROUND(E135*P135,2)</f>
        <v>0</v>
      </c>
      <c r="R135" s="177" t="s">
        <v>299</v>
      </c>
      <c r="S135" s="177" t="s">
        <v>103</v>
      </c>
      <c r="T135" s="178" t="s">
        <v>103</v>
      </c>
      <c r="U135" s="162">
        <v>0.42918000000000001</v>
      </c>
      <c r="V135" s="162">
        <f>ROUND(E135*U135,2)</f>
        <v>12.88</v>
      </c>
      <c r="W135" s="162"/>
      <c r="X135" s="162" t="s">
        <v>300</v>
      </c>
      <c r="Y135" s="153"/>
      <c r="Z135" s="153"/>
      <c r="AA135" s="153"/>
      <c r="AB135" s="153"/>
      <c r="AC135" s="153"/>
      <c r="AD135" s="153"/>
      <c r="AE135" s="153"/>
      <c r="AF135" s="153"/>
      <c r="AG135" s="153" t="s">
        <v>301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60"/>
      <c r="B136" s="161"/>
      <c r="C136" s="254" t="s">
        <v>302</v>
      </c>
      <c r="D136" s="255"/>
      <c r="E136" s="255"/>
      <c r="F136" s="255"/>
      <c r="G136" s="255"/>
      <c r="H136" s="162"/>
      <c r="I136" s="162"/>
      <c r="J136" s="162"/>
      <c r="K136" s="162"/>
      <c r="L136" s="162"/>
      <c r="M136" s="162"/>
      <c r="N136" s="162"/>
      <c r="O136" s="162"/>
      <c r="P136" s="162"/>
      <c r="Q136" s="162"/>
      <c r="R136" s="162"/>
      <c r="S136" s="162"/>
      <c r="T136" s="162"/>
      <c r="U136" s="162"/>
      <c r="V136" s="162"/>
      <c r="W136" s="162"/>
      <c r="X136" s="162"/>
      <c r="Y136" s="153"/>
      <c r="Z136" s="153"/>
      <c r="AA136" s="153"/>
      <c r="AB136" s="153"/>
      <c r="AC136" s="153"/>
      <c r="AD136" s="153"/>
      <c r="AE136" s="153"/>
      <c r="AF136" s="153"/>
      <c r="AG136" s="153" t="s">
        <v>303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2.5" outlineLevel="1" x14ac:dyDescent="0.2">
      <c r="A137" s="180">
        <v>59</v>
      </c>
      <c r="B137" s="181" t="s">
        <v>304</v>
      </c>
      <c r="C137" s="191" t="s">
        <v>305</v>
      </c>
      <c r="D137" s="182" t="s">
        <v>216</v>
      </c>
      <c r="E137" s="183">
        <v>2</v>
      </c>
      <c r="F137" s="184"/>
      <c r="G137" s="185">
        <f t="shared" ref="G137:G147" si="7">ROUND(E137*F137,2)</f>
        <v>0</v>
      </c>
      <c r="H137" s="184"/>
      <c r="I137" s="185">
        <f t="shared" ref="I137:I147" si="8">ROUND(E137*H137,2)</f>
        <v>0</v>
      </c>
      <c r="J137" s="184"/>
      <c r="K137" s="185">
        <f t="shared" ref="K137:K147" si="9">ROUND(E137*J137,2)</f>
        <v>0</v>
      </c>
      <c r="L137" s="185">
        <v>21</v>
      </c>
      <c r="M137" s="185">
        <f t="shared" ref="M137:M147" si="10">G137*(1+L137/100)</f>
        <v>0</v>
      </c>
      <c r="N137" s="185">
        <v>2.4500000000000001E-2</v>
      </c>
      <c r="O137" s="185">
        <f t="shared" ref="O137:O147" si="11">ROUND(E137*N137,2)</f>
        <v>0.05</v>
      </c>
      <c r="P137" s="185">
        <v>0</v>
      </c>
      <c r="Q137" s="185">
        <f t="shared" ref="Q137:Q147" si="12">ROUND(E137*P137,2)</f>
        <v>0</v>
      </c>
      <c r="R137" s="185"/>
      <c r="S137" s="185" t="s">
        <v>193</v>
      </c>
      <c r="T137" s="186" t="s">
        <v>245</v>
      </c>
      <c r="U137" s="162">
        <v>0</v>
      </c>
      <c r="V137" s="162">
        <f t="shared" ref="V137:V147" si="13">ROUND(E137*U137,2)</f>
        <v>0</v>
      </c>
      <c r="W137" s="162"/>
      <c r="X137" s="162" t="s">
        <v>255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256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ht="22.5" outlineLevel="1" x14ac:dyDescent="0.2">
      <c r="A138" s="180">
        <v>60</v>
      </c>
      <c r="B138" s="181" t="s">
        <v>306</v>
      </c>
      <c r="C138" s="191" t="s">
        <v>307</v>
      </c>
      <c r="D138" s="182" t="s">
        <v>216</v>
      </c>
      <c r="E138" s="183">
        <v>1</v>
      </c>
      <c r="F138" s="184"/>
      <c r="G138" s="185">
        <f t="shared" si="7"/>
        <v>0</v>
      </c>
      <c r="H138" s="184"/>
      <c r="I138" s="185">
        <f t="shared" si="8"/>
        <v>0</v>
      </c>
      <c r="J138" s="184"/>
      <c r="K138" s="185">
        <f t="shared" si="9"/>
        <v>0</v>
      </c>
      <c r="L138" s="185">
        <v>21</v>
      </c>
      <c r="M138" s="185">
        <f t="shared" si="10"/>
        <v>0</v>
      </c>
      <c r="N138" s="185">
        <v>0</v>
      </c>
      <c r="O138" s="185">
        <f t="shared" si="11"/>
        <v>0</v>
      </c>
      <c r="P138" s="185">
        <v>0</v>
      </c>
      <c r="Q138" s="185">
        <f t="shared" si="12"/>
        <v>0</v>
      </c>
      <c r="R138" s="185"/>
      <c r="S138" s="185" t="s">
        <v>193</v>
      </c>
      <c r="T138" s="186" t="s">
        <v>245</v>
      </c>
      <c r="U138" s="162">
        <v>0</v>
      </c>
      <c r="V138" s="162">
        <f t="shared" si="13"/>
        <v>0</v>
      </c>
      <c r="W138" s="162"/>
      <c r="X138" s="162" t="s">
        <v>255</v>
      </c>
      <c r="Y138" s="153"/>
      <c r="Z138" s="153"/>
      <c r="AA138" s="153"/>
      <c r="AB138" s="153"/>
      <c r="AC138" s="153"/>
      <c r="AD138" s="153"/>
      <c r="AE138" s="153"/>
      <c r="AF138" s="153"/>
      <c r="AG138" s="153" t="s">
        <v>256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ht="22.5" outlineLevel="1" x14ac:dyDescent="0.2">
      <c r="A139" s="180">
        <v>61</v>
      </c>
      <c r="B139" s="181" t="s">
        <v>308</v>
      </c>
      <c r="C139" s="191" t="s">
        <v>309</v>
      </c>
      <c r="D139" s="182" t="s">
        <v>216</v>
      </c>
      <c r="E139" s="183">
        <v>2</v>
      </c>
      <c r="F139" s="184"/>
      <c r="G139" s="185">
        <f t="shared" si="7"/>
        <v>0</v>
      </c>
      <c r="H139" s="184"/>
      <c r="I139" s="185">
        <f t="shared" si="8"/>
        <v>0</v>
      </c>
      <c r="J139" s="184"/>
      <c r="K139" s="185">
        <f t="shared" si="9"/>
        <v>0</v>
      </c>
      <c r="L139" s="185">
        <v>21</v>
      </c>
      <c r="M139" s="185">
        <f t="shared" si="10"/>
        <v>0</v>
      </c>
      <c r="N139" s="185">
        <v>0</v>
      </c>
      <c r="O139" s="185">
        <f t="shared" si="11"/>
        <v>0</v>
      </c>
      <c r="P139" s="185">
        <v>0</v>
      </c>
      <c r="Q139" s="185">
        <f t="shared" si="12"/>
        <v>0</v>
      </c>
      <c r="R139" s="185"/>
      <c r="S139" s="185" t="s">
        <v>193</v>
      </c>
      <c r="T139" s="186" t="s">
        <v>245</v>
      </c>
      <c r="U139" s="162">
        <v>0</v>
      </c>
      <c r="V139" s="162">
        <f t="shared" si="13"/>
        <v>0</v>
      </c>
      <c r="W139" s="162"/>
      <c r="X139" s="162" t="s">
        <v>255</v>
      </c>
      <c r="Y139" s="153"/>
      <c r="Z139" s="153"/>
      <c r="AA139" s="153"/>
      <c r="AB139" s="153"/>
      <c r="AC139" s="153"/>
      <c r="AD139" s="153"/>
      <c r="AE139" s="153"/>
      <c r="AF139" s="153"/>
      <c r="AG139" s="153" t="s">
        <v>256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80">
        <v>62</v>
      </c>
      <c r="B140" s="181" t="s">
        <v>310</v>
      </c>
      <c r="C140" s="191" t="s">
        <v>311</v>
      </c>
      <c r="D140" s="182" t="s">
        <v>216</v>
      </c>
      <c r="E140" s="183">
        <v>1</v>
      </c>
      <c r="F140" s="184"/>
      <c r="G140" s="185">
        <f t="shared" si="7"/>
        <v>0</v>
      </c>
      <c r="H140" s="184"/>
      <c r="I140" s="185">
        <f t="shared" si="8"/>
        <v>0</v>
      </c>
      <c r="J140" s="184"/>
      <c r="K140" s="185">
        <f t="shared" si="9"/>
        <v>0</v>
      </c>
      <c r="L140" s="185">
        <v>21</v>
      </c>
      <c r="M140" s="185">
        <f t="shared" si="10"/>
        <v>0</v>
      </c>
      <c r="N140" s="185">
        <v>0</v>
      </c>
      <c r="O140" s="185">
        <f t="shared" si="11"/>
        <v>0</v>
      </c>
      <c r="P140" s="185">
        <v>0</v>
      </c>
      <c r="Q140" s="185">
        <f t="shared" si="12"/>
        <v>0</v>
      </c>
      <c r="R140" s="185"/>
      <c r="S140" s="185" t="s">
        <v>193</v>
      </c>
      <c r="T140" s="186" t="s">
        <v>245</v>
      </c>
      <c r="U140" s="162">
        <v>0</v>
      </c>
      <c r="V140" s="162">
        <f t="shared" si="13"/>
        <v>0</v>
      </c>
      <c r="W140" s="162"/>
      <c r="X140" s="162" t="s">
        <v>255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256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80">
        <v>63</v>
      </c>
      <c r="B141" s="181" t="s">
        <v>312</v>
      </c>
      <c r="C141" s="191" t="s">
        <v>313</v>
      </c>
      <c r="D141" s="182" t="s">
        <v>216</v>
      </c>
      <c r="E141" s="183">
        <v>2</v>
      </c>
      <c r="F141" s="184"/>
      <c r="G141" s="185">
        <f t="shared" si="7"/>
        <v>0</v>
      </c>
      <c r="H141" s="184"/>
      <c r="I141" s="185">
        <f t="shared" si="8"/>
        <v>0</v>
      </c>
      <c r="J141" s="184"/>
      <c r="K141" s="185">
        <f t="shared" si="9"/>
        <v>0</v>
      </c>
      <c r="L141" s="185">
        <v>21</v>
      </c>
      <c r="M141" s="185">
        <f t="shared" si="10"/>
        <v>0</v>
      </c>
      <c r="N141" s="185">
        <v>6.1999999999999998E-3</v>
      </c>
      <c r="O141" s="185">
        <f t="shared" si="11"/>
        <v>0.01</v>
      </c>
      <c r="P141" s="185">
        <v>0</v>
      </c>
      <c r="Q141" s="185">
        <f t="shared" si="12"/>
        <v>0</v>
      </c>
      <c r="R141" s="185" t="s">
        <v>259</v>
      </c>
      <c r="S141" s="185" t="s">
        <v>103</v>
      </c>
      <c r="T141" s="186" t="s">
        <v>103</v>
      </c>
      <c r="U141" s="162">
        <v>0</v>
      </c>
      <c r="V141" s="162">
        <f t="shared" si="13"/>
        <v>0</v>
      </c>
      <c r="W141" s="162"/>
      <c r="X141" s="162" t="s">
        <v>255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256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80">
        <v>64</v>
      </c>
      <c r="B142" s="181" t="s">
        <v>314</v>
      </c>
      <c r="C142" s="191" t="s">
        <v>315</v>
      </c>
      <c r="D142" s="182" t="s">
        <v>216</v>
      </c>
      <c r="E142" s="183">
        <v>2</v>
      </c>
      <c r="F142" s="184"/>
      <c r="G142" s="185">
        <f t="shared" si="7"/>
        <v>0</v>
      </c>
      <c r="H142" s="184"/>
      <c r="I142" s="185">
        <f t="shared" si="8"/>
        <v>0</v>
      </c>
      <c r="J142" s="184"/>
      <c r="K142" s="185">
        <f t="shared" si="9"/>
        <v>0</v>
      </c>
      <c r="L142" s="185">
        <v>21</v>
      </c>
      <c r="M142" s="185">
        <f t="shared" si="10"/>
        <v>0</v>
      </c>
      <c r="N142" s="185">
        <v>2.6800000000000001E-2</v>
      </c>
      <c r="O142" s="185">
        <f t="shared" si="11"/>
        <v>0.05</v>
      </c>
      <c r="P142" s="185">
        <v>0</v>
      </c>
      <c r="Q142" s="185">
        <f t="shared" si="12"/>
        <v>0</v>
      </c>
      <c r="R142" s="185" t="s">
        <v>259</v>
      </c>
      <c r="S142" s="185" t="s">
        <v>103</v>
      </c>
      <c r="T142" s="186" t="s">
        <v>103</v>
      </c>
      <c r="U142" s="162">
        <v>0</v>
      </c>
      <c r="V142" s="162">
        <f t="shared" si="13"/>
        <v>0</v>
      </c>
      <c r="W142" s="162"/>
      <c r="X142" s="162" t="s">
        <v>255</v>
      </c>
      <c r="Y142" s="153"/>
      <c r="Z142" s="153"/>
      <c r="AA142" s="153"/>
      <c r="AB142" s="153"/>
      <c r="AC142" s="153"/>
      <c r="AD142" s="153"/>
      <c r="AE142" s="153"/>
      <c r="AF142" s="153"/>
      <c r="AG142" s="153" t="s">
        <v>256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ht="22.5" outlineLevel="1" x14ac:dyDescent="0.2">
      <c r="A143" s="180">
        <v>65</v>
      </c>
      <c r="B143" s="181" t="s">
        <v>316</v>
      </c>
      <c r="C143" s="191" t="s">
        <v>317</v>
      </c>
      <c r="D143" s="182" t="s">
        <v>216</v>
      </c>
      <c r="E143" s="183">
        <v>2</v>
      </c>
      <c r="F143" s="184"/>
      <c r="G143" s="185">
        <f t="shared" si="7"/>
        <v>0</v>
      </c>
      <c r="H143" s="184"/>
      <c r="I143" s="185">
        <f t="shared" si="8"/>
        <v>0</v>
      </c>
      <c r="J143" s="184"/>
      <c r="K143" s="185">
        <f t="shared" si="9"/>
        <v>0</v>
      </c>
      <c r="L143" s="185">
        <v>21</v>
      </c>
      <c r="M143" s="185">
        <f t="shared" si="10"/>
        <v>0</v>
      </c>
      <c r="N143" s="185">
        <v>8.0999999999999996E-3</v>
      </c>
      <c r="O143" s="185">
        <f t="shared" si="11"/>
        <v>0.02</v>
      </c>
      <c r="P143" s="185">
        <v>0</v>
      </c>
      <c r="Q143" s="185">
        <f t="shared" si="12"/>
        <v>0</v>
      </c>
      <c r="R143" s="185" t="s">
        <v>259</v>
      </c>
      <c r="S143" s="185" t="s">
        <v>103</v>
      </c>
      <c r="T143" s="186" t="s">
        <v>103</v>
      </c>
      <c r="U143" s="162">
        <v>0</v>
      </c>
      <c r="V143" s="162">
        <f t="shared" si="13"/>
        <v>0</v>
      </c>
      <c r="W143" s="162"/>
      <c r="X143" s="162" t="s">
        <v>255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256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ht="22.5" outlineLevel="1" x14ac:dyDescent="0.2">
      <c r="A144" s="180">
        <v>66</v>
      </c>
      <c r="B144" s="181" t="s">
        <v>318</v>
      </c>
      <c r="C144" s="191" t="s">
        <v>319</v>
      </c>
      <c r="D144" s="182" t="s">
        <v>216</v>
      </c>
      <c r="E144" s="183">
        <v>1</v>
      </c>
      <c r="F144" s="184"/>
      <c r="G144" s="185">
        <f t="shared" si="7"/>
        <v>0</v>
      </c>
      <c r="H144" s="184"/>
      <c r="I144" s="185">
        <f t="shared" si="8"/>
        <v>0</v>
      </c>
      <c r="J144" s="184"/>
      <c r="K144" s="185">
        <f t="shared" si="9"/>
        <v>0</v>
      </c>
      <c r="L144" s="185">
        <v>21</v>
      </c>
      <c r="M144" s="185">
        <f t="shared" si="10"/>
        <v>0</v>
      </c>
      <c r="N144" s="185">
        <v>9.7999999999999997E-3</v>
      </c>
      <c r="O144" s="185">
        <f t="shared" si="11"/>
        <v>0.01</v>
      </c>
      <c r="P144" s="185">
        <v>0</v>
      </c>
      <c r="Q144" s="185">
        <f t="shared" si="12"/>
        <v>0</v>
      </c>
      <c r="R144" s="185" t="s">
        <v>259</v>
      </c>
      <c r="S144" s="185" t="s">
        <v>103</v>
      </c>
      <c r="T144" s="186" t="s">
        <v>103</v>
      </c>
      <c r="U144" s="162">
        <v>0</v>
      </c>
      <c r="V144" s="162">
        <f t="shared" si="13"/>
        <v>0</v>
      </c>
      <c r="W144" s="162"/>
      <c r="X144" s="162" t="s">
        <v>255</v>
      </c>
      <c r="Y144" s="153"/>
      <c r="Z144" s="153"/>
      <c r="AA144" s="153"/>
      <c r="AB144" s="153"/>
      <c r="AC144" s="153"/>
      <c r="AD144" s="153"/>
      <c r="AE144" s="153"/>
      <c r="AF144" s="153"/>
      <c r="AG144" s="153" t="s">
        <v>256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ht="22.5" outlineLevel="1" x14ac:dyDescent="0.2">
      <c r="A145" s="180">
        <v>67</v>
      </c>
      <c r="B145" s="181" t="s">
        <v>320</v>
      </c>
      <c r="C145" s="191" t="s">
        <v>321</v>
      </c>
      <c r="D145" s="182" t="s">
        <v>216</v>
      </c>
      <c r="E145" s="183">
        <v>1</v>
      </c>
      <c r="F145" s="184"/>
      <c r="G145" s="185">
        <f t="shared" si="7"/>
        <v>0</v>
      </c>
      <c r="H145" s="184"/>
      <c r="I145" s="185">
        <f t="shared" si="8"/>
        <v>0</v>
      </c>
      <c r="J145" s="184"/>
      <c r="K145" s="185">
        <f t="shared" si="9"/>
        <v>0</v>
      </c>
      <c r="L145" s="185">
        <v>21</v>
      </c>
      <c r="M145" s="185">
        <f t="shared" si="10"/>
        <v>0</v>
      </c>
      <c r="N145" s="185">
        <v>1.21E-2</v>
      </c>
      <c r="O145" s="185">
        <f t="shared" si="11"/>
        <v>0.01</v>
      </c>
      <c r="P145" s="185">
        <v>0</v>
      </c>
      <c r="Q145" s="185">
        <f t="shared" si="12"/>
        <v>0</v>
      </c>
      <c r="R145" s="185" t="s">
        <v>259</v>
      </c>
      <c r="S145" s="185" t="s">
        <v>103</v>
      </c>
      <c r="T145" s="186" t="s">
        <v>103</v>
      </c>
      <c r="U145" s="162">
        <v>0</v>
      </c>
      <c r="V145" s="162">
        <f t="shared" si="13"/>
        <v>0</v>
      </c>
      <c r="W145" s="162"/>
      <c r="X145" s="162" t="s">
        <v>255</v>
      </c>
      <c r="Y145" s="153"/>
      <c r="Z145" s="153"/>
      <c r="AA145" s="153"/>
      <c r="AB145" s="153"/>
      <c r="AC145" s="153"/>
      <c r="AD145" s="153"/>
      <c r="AE145" s="153"/>
      <c r="AF145" s="153"/>
      <c r="AG145" s="153" t="s">
        <v>256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ht="22.5" outlineLevel="1" x14ac:dyDescent="0.2">
      <c r="A146" s="180">
        <v>68</v>
      </c>
      <c r="B146" s="181" t="s">
        <v>322</v>
      </c>
      <c r="C146" s="191" t="s">
        <v>323</v>
      </c>
      <c r="D146" s="182" t="s">
        <v>216</v>
      </c>
      <c r="E146" s="183">
        <v>1</v>
      </c>
      <c r="F146" s="184"/>
      <c r="G146" s="185">
        <f t="shared" si="7"/>
        <v>0</v>
      </c>
      <c r="H146" s="184"/>
      <c r="I146" s="185">
        <f t="shared" si="8"/>
        <v>0</v>
      </c>
      <c r="J146" s="184"/>
      <c r="K146" s="185">
        <f t="shared" si="9"/>
        <v>0</v>
      </c>
      <c r="L146" s="185">
        <v>21</v>
      </c>
      <c r="M146" s="185">
        <f t="shared" si="10"/>
        <v>0</v>
      </c>
      <c r="N146" s="185">
        <v>1.6500000000000001E-2</v>
      </c>
      <c r="O146" s="185">
        <f t="shared" si="11"/>
        <v>0.02</v>
      </c>
      <c r="P146" s="185">
        <v>0</v>
      </c>
      <c r="Q146" s="185">
        <f t="shared" si="12"/>
        <v>0</v>
      </c>
      <c r="R146" s="185" t="s">
        <v>259</v>
      </c>
      <c r="S146" s="185" t="s">
        <v>103</v>
      </c>
      <c r="T146" s="186" t="s">
        <v>103</v>
      </c>
      <c r="U146" s="162">
        <v>0</v>
      </c>
      <c r="V146" s="162">
        <f t="shared" si="13"/>
        <v>0</v>
      </c>
      <c r="W146" s="162"/>
      <c r="X146" s="162" t="s">
        <v>255</v>
      </c>
      <c r="Y146" s="153"/>
      <c r="Z146" s="153"/>
      <c r="AA146" s="153"/>
      <c r="AB146" s="153"/>
      <c r="AC146" s="153"/>
      <c r="AD146" s="153"/>
      <c r="AE146" s="153"/>
      <c r="AF146" s="153"/>
      <c r="AG146" s="153" t="s">
        <v>256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ht="22.5" outlineLevel="1" x14ac:dyDescent="0.2">
      <c r="A147" s="180">
        <v>69</v>
      </c>
      <c r="B147" s="181" t="s">
        <v>324</v>
      </c>
      <c r="C147" s="191" t="s">
        <v>325</v>
      </c>
      <c r="D147" s="182" t="s">
        <v>216</v>
      </c>
      <c r="E147" s="183">
        <v>1</v>
      </c>
      <c r="F147" s="184"/>
      <c r="G147" s="185">
        <f t="shared" si="7"/>
        <v>0</v>
      </c>
      <c r="H147" s="184"/>
      <c r="I147" s="185">
        <f t="shared" si="8"/>
        <v>0</v>
      </c>
      <c r="J147" s="184"/>
      <c r="K147" s="185">
        <f t="shared" si="9"/>
        <v>0</v>
      </c>
      <c r="L147" s="185">
        <v>21</v>
      </c>
      <c r="M147" s="185">
        <f t="shared" si="10"/>
        <v>0</v>
      </c>
      <c r="N147" s="185">
        <v>1.9699999999999999E-2</v>
      </c>
      <c r="O147" s="185">
        <f t="shared" si="11"/>
        <v>0.02</v>
      </c>
      <c r="P147" s="185">
        <v>0</v>
      </c>
      <c r="Q147" s="185">
        <f t="shared" si="12"/>
        <v>0</v>
      </c>
      <c r="R147" s="185" t="s">
        <v>259</v>
      </c>
      <c r="S147" s="185" t="s">
        <v>103</v>
      </c>
      <c r="T147" s="186" t="s">
        <v>103</v>
      </c>
      <c r="U147" s="162">
        <v>0</v>
      </c>
      <c r="V147" s="162">
        <f t="shared" si="13"/>
        <v>0</v>
      </c>
      <c r="W147" s="162"/>
      <c r="X147" s="162" t="s">
        <v>255</v>
      </c>
      <c r="Y147" s="153"/>
      <c r="Z147" s="153"/>
      <c r="AA147" s="153"/>
      <c r="AB147" s="153"/>
      <c r="AC147" s="153"/>
      <c r="AD147" s="153"/>
      <c r="AE147" s="153"/>
      <c r="AF147" s="153"/>
      <c r="AG147" s="153" t="s">
        <v>256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x14ac:dyDescent="0.2">
      <c r="A148" s="166" t="s">
        <v>97</v>
      </c>
      <c r="B148" s="167" t="s">
        <v>65</v>
      </c>
      <c r="C148" s="188" t="s">
        <v>66</v>
      </c>
      <c r="D148" s="168"/>
      <c r="E148" s="169"/>
      <c r="F148" s="170"/>
      <c r="G148" s="170">
        <f>SUMIF(AG149:AG164,"&lt;&gt;NOR",G149:G164)</f>
        <v>0</v>
      </c>
      <c r="H148" s="170"/>
      <c r="I148" s="170">
        <f>SUM(I149:I164)</f>
        <v>0</v>
      </c>
      <c r="J148" s="170"/>
      <c r="K148" s="170">
        <f>SUM(K149:K164)</f>
        <v>0</v>
      </c>
      <c r="L148" s="170"/>
      <c r="M148" s="170">
        <f>SUM(M149:M164)</f>
        <v>0</v>
      </c>
      <c r="N148" s="170"/>
      <c r="O148" s="170">
        <f>SUM(O149:O164)</f>
        <v>0.04</v>
      </c>
      <c r="P148" s="170"/>
      <c r="Q148" s="170">
        <f>SUM(Q149:Q164)</f>
        <v>0</v>
      </c>
      <c r="R148" s="170"/>
      <c r="S148" s="170"/>
      <c r="T148" s="171"/>
      <c r="U148" s="165"/>
      <c r="V148" s="165">
        <f>SUM(V149:V164)</f>
        <v>8.49</v>
      </c>
      <c r="W148" s="165"/>
      <c r="X148" s="165"/>
      <c r="AG148" t="s">
        <v>98</v>
      </c>
    </row>
    <row r="149" spans="1:60" ht="22.5" outlineLevel="1" x14ac:dyDescent="0.2">
      <c r="A149" s="172">
        <v>70</v>
      </c>
      <c r="B149" s="173" t="s">
        <v>326</v>
      </c>
      <c r="C149" s="189" t="s">
        <v>327</v>
      </c>
      <c r="D149" s="174" t="s">
        <v>188</v>
      </c>
      <c r="E149" s="175">
        <v>13</v>
      </c>
      <c r="F149" s="176"/>
      <c r="G149" s="177">
        <f>ROUND(E149*F149,2)</f>
        <v>0</v>
      </c>
      <c r="H149" s="176"/>
      <c r="I149" s="177">
        <f>ROUND(E149*H149,2)</f>
        <v>0</v>
      </c>
      <c r="J149" s="176"/>
      <c r="K149" s="177">
        <f>ROUND(E149*J149,2)</f>
        <v>0</v>
      </c>
      <c r="L149" s="177">
        <v>21</v>
      </c>
      <c r="M149" s="177">
        <f>G149*(1+L149/100)</f>
        <v>0</v>
      </c>
      <c r="N149" s="177">
        <v>0</v>
      </c>
      <c r="O149" s="177">
        <f>ROUND(E149*N149,2)</f>
        <v>0</v>
      </c>
      <c r="P149" s="177">
        <v>0</v>
      </c>
      <c r="Q149" s="177">
        <f>ROUND(E149*P149,2)</f>
        <v>0</v>
      </c>
      <c r="R149" s="177" t="s">
        <v>182</v>
      </c>
      <c r="S149" s="177" t="s">
        <v>103</v>
      </c>
      <c r="T149" s="178" t="s">
        <v>103</v>
      </c>
      <c r="U149" s="162">
        <v>0.126</v>
      </c>
      <c r="V149" s="162">
        <f>ROUND(E149*U149,2)</f>
        <v>1.64</v>
      </c>
      <c r="W149" s="162"/>
      <c r="X149" s="162" t="s">
        <v>104</v>
      </c>
      <c r="Y149" s="153"/>
      <c r="Z149" s="153"/>
      <c r="AA149" s="153"/>
      <c r="AB149" s="153"/>
      <c r="AC149" s="153"/>
      <c r="AD149" s="153"/>
      <c r="AE149" s="153"/>
      <c r="AF149" s="153"/>
      <c r="AG149" s="153" t="s">
        <v>105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60"/>
      <c r="B150" s="161"/>
      <c r="C150" s="252" t="s">
        <v>183</v>
      </c>
      <c r="D150" s="253"/>
      <c r="E150" s="253"/>
      <c r="F150" s="253"/>
      <c r="G150" s="253"/>
      <c r="H150" s="162"/>
      <c r="I150" s="162"/>
      <c r="J150" s="162"/>
      <c r="K150" s="162"/>
      <c r="L150" s="162"/>
      <c r="M150" s="162"/>
      <c r="N150" s="162"/>
      <c r="O150" s="162"/>
      <c r="P150" s="162"/>
      <c r="Q150" s="162"/>
      <c r="R150" s="162"/>
      <c r="S150" s="162"/>
      <c r="T150" s="162"/>
      <c r="U150" s="162"/>
      <c r="V150" s="162"/>
      <c r="W150" s="162"/>
      <c r="X150" s="162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107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ht="22.5" outlineLevel="1" x14ac:dyDescent="0.2">
      <c r="A151" s="172">
        <v>71</v>
      </c>
      <c r="B151" s="173" t="s">
        <v>328</v>
      </c>
      <c r="C151" s="189" t="s">
        <v>329</v>
      </c>
      <c r="D151" s="174" t="s">
        <v>188</v>
      </c>
      <c r="E151" s="175">
        <v>3</v>
      </c>
      <c r="F151" s="176"/>
      <c r="G151" s="177">
        <f>ROUND(E151*F151,2)</f>
        <v>0</v>
      </c>
      <c r="H151" s="176"/>
      <c r="I151" s="177">
        <f>ROUND(E151*H151,2)</f>
        <v>0</v>
      </c>
      <c r="J151" s="176"/>
      <c r="K151" s="177">
        <f>ROUND(E151*J151,2)</f>
        <v>0</v>
      </c>
      <c r="L151" s="177">
        <v>21</v>
      </c>
      <c r="M151" s="177">
        <f>G151*(1+L151/100)</f>
        <v>0</v>
      </c>
      <c r="N151" s="177">
        <v>0</v>
      </c>
      <c r="O151" s="177">
        <f>ROUND(E151*N151,2)</f>
        <v>0</v>
      </c>
      <c r="P151" s="177">
        <v>0</v>
      </c>
      <c r="Q151" s="177">
        <f>ROUND(E151*P151,2)</f>
        <v>0</v>
      </c>
      <c r="R151" s="177" t="s">
        <v>182</v>
      </c>
      <c r="S151" s="177" t="s">
        <v>103</v>
      </c>
      <c r="T151" s="178" t="s">
        <v>103</v>
      </c>
      <c r="U151" s="162">
        <v>0.17199999999999999</v>
      </c>
      <c r="V151" s="162">
        <f>ROUND(E151*U151,2)</f>
        <v>0.52</v>
      </c>
      <c r="W151" s="162"/>
      <c r="X151" s="162" t="s">
        <v>104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105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60"/>
      <c r="B152" s="161"/>
      <c r="C152" s="252" t="s">
        <v>183</v>
      </c>
      <c r="D152" s="253"/>
      <c r="E152" s="253"/>
      <c r="F152" s="253"/>
      <c r="G152" s="253"/>
      <c r="H152" s="162"/>
      <c r="I152" s="162"/>
      <c r="J152" s="162"/>
      <c r="K152" s="162"/>
      <c r="L152" s="162"/>
      <c r="M152" s="162"/>
      <c r="N152" s="162"/>
      <c r="O152" s="162"/>
      <c r="P152" s="162"/>
      <c r="Q152" s="162"/>
      <c r="R152" s="162"/>
      <c r="S152" s="162"/>
      <c r="T152" s="162"/>
      <c r="U152" s="162"/>
      <c r="V152" s="162"/>
      <c r="W152" s="162"/>
      <c r="X152" s="162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107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72">
        <v>72</v>
      </c>
      <c r="B153" s="173" t="s">
        <v>330</v>
      </c>
      <c r="C153" s="189" t="s">
        <v>331</v>
      </c>
      <c r="D153" s="174" t="s">
        <v>216</v>
      </c>
      <c r="E153" s="175">
        <v>8</v>
      </c>
      <c r="F153" s="176"/>
      <c r="G153" s="177">
        <f>ROUND(E153*F153,2)</f>
        <v>0</v>
      </c>
      <c r="H153" s="176"/>
      <c r="I153" s="177">
        <f>ROUND(E153*H153,2)</f>
        <v>0</v>
      </c>
      <c r="J153" s="176"/>
      <c r="K153" s="177">
        <f>ROUND(E153*J153,2)</f>
        <v>0</v>
      </c>
      <c r="L153" s="177">
        <v>21</v>
      </c>
      <c r="M153" s="177">
        <f>G153*(1+L153/100)</f>
        <v>0</v>
      </c>
      <c r="N153" s="177">
        <v>0</v>
      </c>
      <c r="O153" s="177">
        <f>ROUND(E153*N153,2)</f>
        <v>0</v>
      </c>
      <c r="P153" s="177">
        <v>0</v>
      </c>
      <c r="Q153" s="177">
        <f>ROUND(E153*P153,2)</f>
        <v>0</v>
      </c>
      <c r="R153" s="177" t="s">
        <v>182</v>
      </c>
      <c r="S153" s="177" t="s">
        <v>103</v>
      </c>
      <c r="T153" s="178" t="s">
        <v>103</v>
      </c>
      <c r="U153" s="162">
        <v>0.28320000000000001</v>
      </c>
      <c r="V153" s="162">
        <f>ROUND(E153*U153,2)</f>
        <v>2.27</v>
      </c>
      <c r="W153" s="162"/>
      <c r="X153" s="162" t="s">
        <v>104</v>
      </c>
      <c r="Y153" s="153"/>
      <c r="Z153" s="153"/>
      <c r="AA153" s="153"/>
      <c r="AB153" s="153"/>
      <c r="AC153" s="153"/>
      <c r="AD153" s="153"/>
      <c r="AE153" s="153"/>
      <c r="AF153" s="153"/>
      <c r="AG153" s="153" t="s">
        <v>105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252" t="s">
        <v>183</v>
      </c>
      <c r="D154" s="253"/>
      <c r="E154" s="253"/>
      <c r="F154" s="253"/>
      <c r="G154" s="253"/>
      <c r="H154" s="162"/>
      <c r="I154" s="162"/>
      <c r="J154" s="162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107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72">
        <v>73</v>
      </c>
      <c r="B155" s="173" t="s">
        <v>332</v>
      </c>
      <c r="C155" s="189" t="s">
        <v>333</v>
      </c>
      <c r="D155" s="174" t="s">
        <v>188</v>
      </c>
      <c r="E155" s="175">
        <v>13</v>
      </c>
      <c r="F155" s="176"/>
      <c r="G155" s="177">
        <f>ROUND(E155*F155,2)</f>
        <v>0</v>
      </c>
      <c r="H155" s="176"/>
      <c r="I155" s="177">
        <f>ROUND(E155*H155,2)</f>
        <v>0</v>
      </c>
      <c r="J155" s="176"/>
      <c r="K155" s="177">
        <f>ROUND(E155*J155,2)</f>
        <v>0</v>
      </c>
      <c r="L155" s="177">
        <v>21</v>
      </c>
      <c r="M155" s="177">
        <f>G155*(1+L155/100)</f>
        <v>0</v>
      </c>
      <c r="N155" s="177">
        <v>0</v>
      </c>
      <c r="O155" s="177">
        <f>ROUND(E155*N155,2)</f>
        <v>0</v>
      </c>
      <c r="P155" s="177">
        <v>0</v>
      </c>
      <c r="Q155" s="177">
        <f>ROUND(E155*P155,2)</f>
        <v>0</v>
      </c>
      <c r="R155" s="177" t="s">
        <v>182</v>
      </c>
      <c r="S155" s="177" t="s">
        <v>103</v>
      </c>
      <c r="T155" s="178" t="s">
        <v>103</v>
      </c>
      <c r="U155" s="162">
        <v>4.3999999999999997E-2</v>
      </c>
      <c r="V155" s="162">
        <f>ROUND(E155*U155,2)</f>
        <v>0.56999999999999995</v>
      </c>
      <c r="W155" s="162"/>
      <c r="X155" s="162" t="s">
        <v>104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105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60"/>
      <c r="B156" s="161"/>
      <c r="C156" s="252" t="s">
        <v>334</v>
      </c>
      <c r="D156" s="253"/>
      <c r="E156" s="253"/>
      <c r="F156" s="253"/>
      <c r="G156" s="253"/>
      <c r="H156" s="162"/>
      <c r="I156" s="162"/>
      <c r="J156" s="162"/>
      <c r="K156" s="162"/>
      <c r="L156" s="162"/>
      <c r="M156" s="162"/>
      <c r="N156" s="162"/>
      <c r="O156" s="162"/>
      <c r="P156" s="162"/>
      <c r="Q156" s="162"/>
      <c r="R156" s="162"/>
      <c r="S156" s="162"/>
      <c r="T156" s="162"/>
      <c r="U156" s="162"/>
      <c r="V156" s="162"/>
      <c r="W156" s="162"/>
      <c r="X156" s="162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107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79" t="str">
        <f>C156</f>
        <v>přísun, montáže, demontáže a odsunu zkoušecího čerpadla, napuštění tlakovou vodou a dodání vody pro tlakovou zkoušku,</v>
      </c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72">
        <v>74</v>
      </c>
      <c r="B157" s="173" t="s">
        <v>335</v>
      </c>
      <c r="C157" s="189" t="s">
        <v>336</v>
      </c>
      <c r="D157" s="174" t="s">
        <v>188</v>
      </c>
      <c r="E157" s="175">
        <v>3</v>
      </c>
      <c r="F157" s="176"/>
      <c r="G157" s="177">
        <f>ROUND(E157*F157,2)</f>
        <v>0</v>
      </c>
      <c r="H157" s="176"/>
      <c r="I157" s="177">
        <f>ROUND(E157*H157,2)</f>
        <v>0</v>
      </c>
      <c r="J157" s="176"/>
      <c r="K157" s="177">
        <f>ROUND(E157*J157,2)</f>
        <v>0</v>
      </c>
      <c r="L157" s="177">
        <v>21</v>
      </c>
      <c r="M157" s="177">
        <f>G157*(1+L157/100)</f>
        <v>0</v>
      </c>
      <c r="N157" s="177">
        <v>0</v>
      </c>
      <c r="O157" s="177">
        <f>ROUND(E157*N157,2)</f>
        <v>0</v>
      </c>
      <c r="P157" s="177">
        <v>0</v>
      </c>
      <c r="Q157" s="177">
        <f>ROUND(E157*P157,2)</f>
        <v>0</v>
      </c>
      <c r="R157" s="177" t="s">
        <v>182</v>
      </c>
      <c r="S157" s="177" t="s">
        <v>103</v>
      </c>
      <c r="T157" s="178" t="s">
        <v>103</v>
      </c>
      <c r="U157" s="162">
        <v>4.3999999999999997E-2</v>
      </c>
      <c r="V157" s="162">
        <f>ROUND(E157*U157,2)</f>
        <v>0.13</v>
      </c>
      <c r="W157" s="162"/>
      <c r="X157" s="162" t="s">
        <v>104</v>
      </c>
      <c r="Y157" s="153"/>
      <c r="Z157" s="153"/>
      <c r="AA157" s="153"/>
      <c r="AB157" s="153"/>
      <c r="AC157" s="153"/>
      <c r="AD157" s="153"/>
      <c r="AE157" s="153"/>
      <c r="AF157" s="153"/>
      <c r="AG157" s="153" t="s">
        <v>105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252" t="s">
        <v>334</v>
      </c>
      <c r="D158" s="253"/>
      <c r="E158" s="253"/>
      <c r="F158" s="253"/>
      <c r="G158" s="253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107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79" t="str">
        <f>C158</f>
        <v>přísun, montáže, demontáže a odsunu zkoušecího čerpadla, napuštění tlakovou vodou a dodání vody pro tlakovou zkoušku,</v>
      </c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72">
        <v>75</v>
      </c>
      <c r="B159" s="173" t="s">
        <v>337</v>
      </c>
      <c r="C159" s="189" t="s">
        <v>338</v>
      </c>
      <c r="D159" s="174" t="s">
        <v>188</v>
      </c>
      <c r="E159" s="175">
        <v>16</v>
      </c>
      <c r="F159" s="176"/>
      <c r="G159" s="177">
        <f>ROUND(E159*F159,2)</f>
        <v>0</v>
      </c>
      <c r="H159" s="176"/>
      <c r="I159" s="177">
        <f>ROUND(E159*H159,2)</f>
        <v>0</v>
      </c>
      <c r="J159" s="176"/>
      <c r="K159" s="177">
        <f>ROUND(E159*J159,2)</f>
        <v>0</v>
      </c>
      <c r="L159" s="177">
        <v>21</v>
      </c>
      <c r="M159" s="177">
        <f>G159*(1+L159/100)</f>
        <v>0</v>
      </c>
      <c r="N159" s="177">
        <v>0</v>
      </c>
      <c r="O159" s="177">
        <f>ROUND(E159*N159,2)</f>
        <v>0</v>
      </c>
      <c r="P159" s="177">
        <v>0</v>
      </c>
      <c r="Q159" s="177">
        <f>ROUND(E159*P159,2)</f>
        <v>0</v>
      </c>
      <c r="R159" s="177" t="s">
        <v>182</v>
      </c>
      <c r="S159" s="177" t="s">
        <v>103</v>
      </c>
      <c r="T159" s="178" t="s">
        <v>103</v>
      </c>
      <c r="U159" s="162">
        <v>0.21</v>
      </c>
      <c r="V159" s="162">
        <f>ROUND(E159*U159,2)</f>
        <v>3.36</v>
      </c>
      <c r="W159" s="162"/>
      <c r="X159" s="162" t="s">
        <v>104</v>
      </c>
      <c r="Y159" s="153"/>
      <c r="Z159" s="153"/>
      <c r="AA159" s="153"/>
      <c r="AB159" s="153"/>
      <c r="AC159" s="153"/>
      <c r="AD159" s="153"/>
      <c r="AE159" s="153"/>
      <c r="AF159" s="153"/>
      <c r="AG159" s="153" t="s">
        <v>105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60"/>
      <c r="B160" s="161"/>
      <c r="C160" s="252" t="s">
        <v>339</v>
      </c>
      <c r="D160" s="253"/>
      <c r="E160" s="253"/>
      <c r="F160" s="253"/>
      <c r="G160" s="253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53"/>
      <c r="Z160" s="153"/>
      <c r="AA160" s="153"/>
      <c r="AB160" s="153"/>
      <c r="AC160" s="153"/>
      <c r="AD160" s="153"/>
      <c r="AE160" s="153"/>
      <c r="AF160" s="153"/>
      <c r="AG160" s="153" t="s">
        <v>107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79" t="str">
        <f>C160</f>
        <v>napuštění a vypuštění vody, dodání vody a desinfekčního prostředku, náklady na bakteriologický rozbor vody,</v>
      </c>
      <c r="BB160" s="153"/>
      <c r="BC160" s="153"/>
      <c r="BD160" s="153"/>
      <c r="BE160" s="153"/>
      <c r="BF160" s="153"/>
      <c r="BG160" s="153"/>
      <c r="BH160" s="153"/>
    </row>
    <row r="161" spans="1:60" ht="22.5" outlineLevel="1" x14ac:dyDescent="0.2">
      <c r="A161" s="180">
        <v>76</v>
      </c>
      <c r="B161" s="181" t="s">
        <v>340</v>
      </c>
      <c r="C161" s="191" t="s">
        <v>341</v>
      </c>
      <c r="D161" s="182" t="s">
        <v>188</v>
      </c>
      <c r="E161" s="183">
        <v>13</v>
      </c>
      <c r="F161" s="184"/>
      <c r="G161" s="185">
        <f>ROUND(E161*F161,2)</f>
        <v>0</v>
      </c>
      <c r="H161" s="184"/>
      <c r="I161" s="185">
        <f>ROUND(E161*H161,2)</f>
        <v>0</v>
      </c>
      <c r="J161" s="184"/>
      <c r="K161" s="185">
        <f>ROUND(E161*J161,2)</f>
        <v>0</v>
      </c>
      <c r="L161" s="185">
        <v>21</v>
      </c>
      <c r="M161" s="185">
        <f>G161*(1+L161/100)</f>
        <v>0</v>
      </c>
      <c r="N161" s="185">
        <v>2.14E-3</v>
      </c>
      <c r="O161" s="185">
        <f>ROUND(E161*N161,2)</f>
        <v>0.03</v>
      </c>
      <c r="P161" s="185">
        <v>0</v>
      </c>
      <c r="Q161" s="185">
        <f>ROUND(E161*P161,2)</f>
        <v>0</v>
      </c>
      <c r="R161" s="185" t="s">
        <v>259</v>
      </c>
      <c r="S161" s="185" t="s">
        <v>103</v>
      </c>
      <c r="T161" s="186" t="s">
        <v>103</v>
      </c>
      <c r="U161" s="162">
        <v>0</v>
      </c>
      <c r="V161" s="162">
        <f>ROUND(E161*U161,2)</f>
        <v>0</v>
      </c>
      <c r="W161" s="162"/>
      <c r="X161" s="162" t="s">
        <v>255</v>
      </c>
      <c r="Y161" s="153"/>
      <c r="Z161" s="153"/>
      <c r="AA161" s="153"/>
      <c r="AB161" s="153"/>
      <c r="AC161" s="153"/>
      <c r="AD161" s="153"/>
      <c r="AE161" s="153"/>
      <c r="AF161" s="153"/>
      <c r="AG161" s="153" t="s">
        <v>256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ht="22.5" outlineLevel="1" x14ac:dyDescent="0.2">
      <c r="A162" s="180">
        <v>77</v>
      </c>
      <c r="B162" s="181" t="s">
        <v>342</v>
      </c>
      <c r="C162" s="191" t="s">
        <v>343</v>
      </c>
      <c r="D162" s="182" t="s">
        <v>188</v>
      </c>
      <c r="E162" s="183">
        <v>3</v>
      </c>
      <c r="F162" s="184"/>
      <c r="G162" s="185">
        <f>ROUND(E162*F162,2)</f>
        <v>0</v>
      </c>
      <c r="H162" s="184"/>
      <c r="I162" s="185">
        <f>ROUND(E162*H162,2)</f>
        <v>0</v>
      </c>
      <c r="J162" s="184"/>
      <c r="K162" s="185">
        <f>ROUND(E162*J162,2)</f>
        <v>0</v>
      </c>
      <c r="L162" s="185">
        <v>21</v>
      </c>
      <c r="M162" s="185">
        <f>G162*(1+L162/100)</f>
        <v>0</v>
      </c>
      <c r="N162" s="185">
        <v>3.1700000000000001E-3</v>
      </c>
      <c r="O162" s="185">
        <f>ROUND(E162*N162,2)</f>
        <v>0.01</v>
      </c>
      <c r="P162" s="185">
        <v>0</v>
      </c>
      <c r="Q162" s="185">
        <f>ROUND(E162*P162,2)</f>
        <v>0</v>
      </c>
      <c r="R162" s="185" t="s">
        <v>259</v>
      </c>
      <c r="S162" s="185" t="s">
        <v>103</v>
      </c>
      <c r="T162" s="186" t="s">
        <v>103</v>
      </c>
      <c r="U162" s="162">
        <v>0</v>
      </c>
      <c r="V162" s="162">
        <f>ROUND(E162*U162,2)</f>
        <v>0</v>
      </c>
      <c r="W162" s="162"/>
      <c r="X162" s="162" t="s">
        <v>255</v>
      </c>
      <c r="Y162" s="153"/>
      <c r="Z162" s="153"/>
      <c r="AA162" s="153"/>
      <c r="AB162" s="153"/>
      <c r="AC162" s="153"/>
      <c r="AD162" s="153"/>
      <c r="AE162" s="153"/>
      <c r="AF162" s="153"/>
      <c r="AG162" s="153" t="s">
        <v>256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80">
        <v>78</v>
      </c>
      <c r="B163" s="181" t="s">
        <v>344</v>
      </c>
      <c r="C163" s="191" t="s">
        <v>345</v>
      </c>
      <c r="D163" s="182" t="s">
        <v>216</v>
      </c>
      <c r="E163" s="183">
        <v>4</v>
      </c>
      <c r="F163" s="184"/>
      <c r="G163" s="185">
        <f>ROUND(E163*F163,2)</f>
        <v>0</v>
      </c>
      <c r="H163" s="184"/>
      <c r="I163" s="185">
        <f>ROUND(E163*H163,2)</f>
        <v>0</v>
      </c>
      <c r="J163" s="184"/>
      <c r="K163" s="185">
        <f>ROUND(E163*J163,2)</f>
        <v>0</v>
      </c>
      <c r="L163" s="185">
        <v>21</v>
      </c>
      <c r="M163" s="185">
        <f>G163*(1+L163/100)</f>
        <v>0</v>
      </c>
      <c r="N163" s="185">
        <v>6.2E-4</v>
      </c>
      <c r="O163" s="185">
        <f>ROUND(E163*N163,2)</f>
        <v>0</v>
      </c>
      <c r="P163" s="185">
        <v>0</v>
      </c>
      <c r="Q163" s="185">
        <f>ROUND(E163*P163,2)</f>
        <v>0</v>
      </c>
      <c r="R163" s="185" t="s">
        <v>259</v>
      </c>
      <c r="S163" s="185" t="s">
        <v>103</v>
      </c>
      <c r="T163" s="186" t="s">
        <v>103</v>
      </c>
      <c r="U163" s="162">
        <v>0</v>
      </c>
      <c r="V163" s="162">
        <f>ROUND(E163*U163,2)</f>
        <v>0</v>
      </c>
      <c r="W163" s="162"/>
      <c r="X163" s="162" t="s">
        <v>255</v>
      </c>
      <c r="Y163" s="153"/>
      <c r="Z163" s="153"/>
      <c r="AA163" s="153"/>
      <c r="AB163" s="153"/>
      <c r="AC163" s="153"/>
      <c r="AD163" s="153"/>
      <c r="AE163" s="153"/>
      <c r="AF163" s="153"/>
      <c r="AG163" s="153" t="s">
        <v>256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80">
        <v>79</v>
      </c>
      <c r="B164" s="181" t="s">
        <v>346</v>
      </c>
      <c r="C164" s="191" t="s">
        <v>347</v>
      </c>
      <c r="D164" s="182" t="s">
        <v>216</v>
      </c>
      <c r="E164" s="183">
        <v>4</v>
      </c>
      <c r="F164" s="184"/>
      <c r="G164" s="185">
        <f>ROUND(E164*F164,2)</f>
        <v>0</v>
      </c>
      <c r="H164" s="184"/>
      <c r="I164" s="185">
        <f>ROUND(E164*H164,2)</f>
        <v>0</v>
      </c>
      <c r="J164" s="184"/>
      <c r="K164" s="185">
        <f>ROUND(E164*J164,2)</f>
        <v>0</v>
      </c>
      <c r="L164" s="185">
        <v>21</v>
      </c>
      <c r="M164" s="185">
        <f>G164*(1+L164/100)</f>
        <v>0</v>
      </c>
      <c r="N164" s="185">
        <v>3.8000000000000002E-4</v>
      </c>
      <c r="O164" s="185">
        <f>ROUND(E164*N164,2)</f>
        <v>0</v>
      </c>
      <c r="P164" s="185">
        <v>0</v>
      </c>
      <c r="Q164" s="185">
        <f>ROUND(E164*P164,2)</f>
        <v>0</v>
      </c>
      <c r="R164" s="185" t="s">
        <v>259</v>
      </c>
      <c r="S164" s="185" t="s">
        <v>103</v>
      </c>
      <c r="T164" s="186" t="s">
        <v>103</v>
      </c>
      <c r="U164" s="162">
        <v>0</v>
      </c>
      <c r="V164" s="162">
        <f>ROUND(E164*U164,2)</f>
        <v>0</v>
      </c>
      <c r="W164" s="162"/>
      <c r="X164" s="162" t="s">
        <v>255</v>
      </c>
      <c r="Y164" s="153"/>
      <c r="Z164" s="153"/>
      <c r="AA164" s="153"/>
      <c r="AB164" s="153"/>
      <c r="AC164" s="153"/>
      <c r="AD164" s="153"/>
      <c r="AE164" s="153"/>
      <c r="AF164" s="153"/>
      <c r="AG164" s="153" t="s">
        <v>256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x14ac:dyDescent="0.2">
      <c r="A165" s="166" t="s">
        <v>97</v>
      </c>
      <c r="B165" s="167" t="s">
        <v>67</v>
      </c>
      <c r="C165" s="188" t="s">
        <v>68</v>
      </c>
      <c r="D165" s="168"/>
      <c r="E165" s="169"/>
      <c r="F165" s="170"/>
      <c r="G165" s="170">
        <f>SUMIF(AG166:AG167,"&lt;&gt;NOR",G166:G167)</f>
        <v>0</v>
      </c>
      <c r="H165" s="170"/>
      <c r="I165" s="170">
        <f>SUM(I166:I167)</f>
        <v>0</v>
      </c>
      <c r="J165" s="170"/>
      <c r="K165" s="170">
        <f>SUM(K166:K167)</f>
        <v>0</v>
      </c>
      <c r="L165" s="170"/>
      <c r="M165" s="170">
        <f>SUM(M166:M167)</f>
        <v>0</v>
      </c>
      <c r="N165" s="170"/>
      <c r="O165" s="170">
        <f>SUM(O166:O167)</f>
        <v>0</v>
      </c>
      <c r="P165" s="170"/>
      <c r="Q165" s="170">
        <f>SUM(Q166:Q167)</f>
        <v>0</v>
      </c>
      <c r="R165" s="170"/>
      <c r="S165" s="170"/>
      <c r="T165" s="171"/>
      <c r="U165" s="165"/>
      <c r="V165" s="165">
        <f>SUM(V166:V167)</f>
        <v>19.53</v>
      </c>
      <c r="W165" s="165"/>
      <c r="X165" s="165"/>
      <c r="AG165" t="s">
        <v>98</v>
      </c>
    </row>
    <row r="166" spans="1:60" ht="67.5" outlineLevel="1" x14ac:dyDescent="0.2">
      <c r="A166" s="172">
        <v>80</v>
      </c>
      <c r="B166" s="173" t="s">
        <v>348</v>
      </c>
      <c r="C166" s="189" t="s">
        <v>349</v>
      </c>
      <c r="D166" s="174" t="s">
        <v>211</v>
      </c>
      <c r="E166" s="175">
        <v>46.956359999999997</v>
      </c>
      <c r="F166" s="176"/>
      <c r="G166" s="177">
        <f>ROUND(E166*F166,2)</f>
        <v>0</v>
      </c>
      <c r="H166" s="176"/>
      <c r="I166" s="177">
        <f>ROUND(E166*H166,2)</f>
        <v>0</v>
      </c>
      <c r="J166" s="176"/>
      <c r="K166" s="177">
        <f>ROUND(E166*J166,2)</f>
        <v>0</v>
      </c>
      <c r="L166" s="177">
        <v>21</v>
      </c>
      <c r="M166" s="177">
        <f>G166*(1+L166/100)</f>
        <v>0</v>
      </c>
      <c r="N166" s="177">
        <v>0</v>
      </c>
      <c r="O166" s="177">
        <f>ROUND(E166*N166,2)</f>
        <v>0</v>
      </c>
      <c r="P166" s="177">
        <v>0</v>
      </c>
      <c r="Q166" s="177">
        <f>ROUND(E166*P166,2)</f>
        <v>0</v>
      </c>
      <c r="R166" s="177" t="s">
        <v>198</v>
      </c>
      <c r="S166" s="177" t="s">
        <v>103</v>
      </c>
      <c r="T166" s="178" t="s">
        <v>103</v>
      </c>
      <c r="U166" s="162">
        <v>0.41599999999999998</v>
      </c>
      <c r="V166" s="162">
        <f>ROUND(E166*U166,2)</f>
        <v>19.53</v>
      </c>
      <c r="W166" s="162"/>
      <c r="X166" s="162" t="s">
        <v>350</v>
      </c>
      <c r="Y166" s="153"/>
      <c r="Z166" s="153"/>
      <c r="AA166" s="153"/>
      <c r="AB166" s="153"/>
      <c r="AC166" s="153"/>
      <c r="AD166" s="153"/>
      <c r="AE166" s="153"/>
      <c r="AF166" s="153"/>
      <c r="AG166" s="153" t="s">
        <v>351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60"/>
      <c r="B167" s="161"/>
      <c r="C167" s="252" t="s">
        <v>352</v>
      </c>
      <c r="D167" s="253"/>
      <c r="E167" s="253"/>
      <c r="F167" s="253"/>
      <c r="G167" s="253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107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x14ac:dyDescent="0.2">
      <c r="A168" s="3"/>
      <c r="B168" s="4"/>
      <c r="C168" s="192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AE168">
        <v>15</v>
      </c>
      <c r="AF168">
        <v>21</v>
      </c>
      <c r="AG168" t="s">
        <v>84</v>
      </c>
    </row>
    <row r="169" spans="1:60" x14ac:dyDescent="0.2">
      <c r="A169" s="156"/>
      <c r="B169" s="157" t="s">
        <v>29</v>
      </c>
      <c r="C169" s="193"/>
      <c r="D169" s="158"/>
      <c r="E169" s="159"/>
      <c r="F169" s="159"/>
      <c r="G169" s="187">
        <f>G8+G72+G116+G148+G165</f>
        <v>0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AE169">
        <f>SUMIF(L7:L167,AE168,G7:G167)</f>
        <v>0</v>
      </c>
      <c r="AF169">
        <f>SUMIF(L7:L167,AF168,G7:G167)</f>
        <v>0</v>
      </c>
      <c r="AG169" t="s">
        <v>353</v>
      </c>
    </row>
    <row r="170" spans="1:60" x14ac:dyDescent="0.2">
      <c r="C170" s="194"/>
      <c r="D170" s="10"/>
      <c r="AG170" t="s">
        <v>354</v>
      </c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3LJS7VY3bWGnmbYjC0UnT2YHuSlYv4DprDKc612GZpgKy0eItSoysLMRfa9j1k3QpDzoK7nmO1lNDppNjvEeOA==" saltValue="txYhMnH5RPw7+VUYpMjDxQ==" spinCount="100000" sheet="1"/>
  <mergeCells count="42">
    <mergeCell ref="C13:G13"/>
    <mergeCell ref="A1:G1"/>
    <mergeCell ref="C2:G2"/>
    <mergeCell ref="C3:G3"/>
    <mergeCell ref="C4:G4"/>
    <mergeCell ref="C10:G10"/>
    <mergeCell ref="C49:G49"/>
    <mergeCell ref="C15:G15"/>
    <mergeCell ref="C18:G18"/>
    <mergeCell ref="C22:G22"/>
    <mergeCell ref="C25:G25"/>
    <mergeCell ref="C28:G28"/>
    <mergeCell ref="C32:G32"/>
    <mergeCell ref="C34:G34"/>
    <mergeCell ref="C36:G36"/>
    <mergeCell ref="C38:G38"/>
    <mergeCell ref="C41:G41"/>
    <mergeCell ref="C46:G46"/>
    <mergeCell ref="C86:G86"/>
    <mergeCell ref="C51:G51"/>
    <mergeCell ref="C57:G57"/>
    <mergeCell ref="C60:G60"/>
    <mergeCell ref="C64:G64"/>
    <mergeCell ref="C74:G74"/>
    <mergeCell ref="C76:G76"/>
    <mergeCell ref="C77:G77"/>
    <mergeCell ref="C78:G78"/>
    <mergeCell ref="C82:G82"/>
    <mergeCell ref="C83:G83"/>
    <mergeCell ref="C84:G84"/>
    <mergeCell ref="C167:G167"/>
    <mergeCell ref="C90:G90"/>
    <mergeCell ref="C93:G93"/>
    <mergeCell ref="C95:G95"/>
    <mergeCell ref="C100:G100"/>
    <mergeCell ref="C136:G136"/>
    <mergeCell ref="C150:G150"/>
    <mergeCell ref="C152:G152"/>
    <mergeCell ref="C154:G154"/>
    <mergeCell ref="C156:G156"/>
    <mergeCell ref="C158:G158"/>
    <mergeCell ref="C160:G160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Header>&amp;RPokud je uveden referenční výrobek, může být nahrazen rovnocenným řešením dle ust. § 89 odst. 6 zákona č. 134/2016 Sb.</oddHead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 410 IO 410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410 IO 410 Pol'!Názvy_tisku</vt:lpstr>
      <vt:lpstr>oadresa</vt:lpstr>
      <vt:lpstr>Stavba!Objednatel</vt:lpstr>
      <vt:lpstr>Stavba!Objekt</vt:lpstr>
      <vt:lpstr>'IO 410 IO 410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Tomáš Bubeník</cp:lastModifiedBy>
  <cp:lastPrinted>2021-01-15T08:38:03Z</cp:lastPrinted>
  <dcterms:created xsi:type="dcterms:W3CDTF">2009-04-08T07:15:50Z</dcterms:created>
  <dcterms:modified xsi:type="dcterms:W3CDTF">2021-01-15T08:38:10Z</dcterms:modified>
</cp:coreProperties>
</file>